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nas1\HOME\Proyectos de Inversion\10. PROYECTOS DE INVERSIÓN BMT 2016\05. Planes de Accion 2016\01. Conocmiento\"/>
    </mc:Choice>
  </mc:AlternateContent>
  <bookViews>
    <workbookView xWindow="0" yWindow="0" windowWidth="10845" windowHeight="9105" tabRatio="549" activeTab="1"/>
  </bookViews>
  <sheets>
    <sheet name="INSTRUCTIVO" sheetId="3" r:id="rId1"/>
    <sheet name="01. Plan de accion SARECC" sheetId="5" r:id="rId2"/>
    <sheet name="listas" sheetId="2" state="hidden" r:id="rId3"/>
  </sheets>
  <externalReferences>
    <externalReference r:id="rId4"/>
  </externalReferences>
  <definedNames>
    <definedName name="_xlnm._FilterDatabase" localSheetId="1" hidden="1">'01. Plan de accion SARECC'!$B$6:$R$12</definedName>
    <definedName name="_xlnm._FilterDatabase" localSheetId="0" hidden="1">INSTRUCTIVO!$B$6:$O$12</definedName>
    <definedName name="_xlnm.Print_Area" localSheetId="1">'01. Plan de accion SARECC'!$A$1:$Z$134</definedName>
    <definedName name="_xlnm.Print_Area" localSheetId="0">INSTRUCTIVO!$A$1:$P$18</definedName>
    <definedName name="_xlnm.Print_Titles" localSheetId="1">'01. Plan de accion SARECC'!$16:$17</definedName>
  </definedNames>
  <calcPr calcId="152511"/>
</workbook>
</file>

<file path=xl/calcChain.xml><?xml version="1.0" encoding="utf-8"?>
<calcChain xmlns="http://schemas.openxmlformats.org/spreadsheetml/2006/main">
  <c r="Y126" i="5" l="1"/>
  <c r="Y95" i="5"/>
  <c r="Y105" i="5"/>
  <c r="Y118" i="5"/>
  <c r="Y124" i="5"/>
  <c r="X126" i="5"/>
  <c r="O126" i="5"/>
  <c r="Y54" i="5" l="1"/>
  <c r="Y51" i="5" l="1"/>
  <c r="Y52" i="5"/>
  <c r="Y53" i="5"/>
  <c r="Y50" i="5"/>
  <c r="AD50" i="5"/>
  <c r="Y45" i="5"/>
  <c r="Y46" i="5"/>
  <c r="Y47" i="5"/>
  <c r="Y48" i="5"/>
  <c r="Y44" i="5"/>
  <c r="X105" i="5" l="1"/>
  <c r="W105" i="5"/>
  <c r="O34" i="5" l="1"/>
  <c r="O105" i="5" l="1"/>
  <c r="W44" i="5" l="1"/>
  <c r="W95" i="5" s="1"/>
  <c r="X34" i="5"/>
  <c r="O44" i="5" l="1"/>
  <c r="O95" i="5" s="1"/>
  <c r="X118" i="5" l="1"/>
  <c r="W118" i="5"/>
  <c r="X95" i="5"/>
  <c r="X22" i="5"/>
  <c r="W22" i="5"/>
  <c r="W122" i="5" l="1"/>
  <c r="W124" i="5" s="1"/>
  <c r="W126" i="5"/>
  <c r="P34" i="5"/>
  <c r="P100" i="5" l="1"/>
  <c r="X124" i="5" l="1"/>
  <c r="Y22" i="5"/>
  <c r="Y107" i="5" l="1"/>
  <c r="P35" i="5" l="1"/>
  <c r="F118" i="5"/>
  <c r="F95" i="5"/>
  <c r="F105" i="5"/>
  <c r="P105" i="5"/>
  <c r="O22" i="5"/>
  <c r="P22" i="5"/>
  <c r="F22" i="5"/>
  <c r="P71" i="5"/>
  <c r="F124" i="5"/>
  <c r="P95" i="5" l="1"/>
  <c r="P126" i="5" s="1"/>
  <c r="F126" i="5"/>
</calcChain>
</file>

<file path=xl/comments1.xml><?xml version="1.0" encoding="utf-8"?>
<comments xmlns="http://schemas.openxmlformats.org/spreadsheetml/2006/main">
  <authors>
    <author>Amanda Pedraza</author>
    <author>Elsa Lucia Trujillo</author>
    <author>Familia Trujillo</author>
  </authors>
  <commentList>
    <comment ref="K17" authorId="0" shapeId="0">
      <text>
        <r>
          <rPr>
            <sz val="9"/>
            <color indexed="81"/>
            <rFont val="Tahoma"/>
            <family val="2"/>
          </rPr>
          <t>AÑO/MES/DIA</t>
        </r>
      </text>
    </comment>
    <comment ref="L17" authorId="0" shapeId="0">
      <text>
        <r>
          <rPr>
            <sz val="9"/>
            <color indexed="81"/>
            <rFont val="Tahoma"/>
            <family val="2"/>
          </rPr>
          <t>AÑO/MES/DIA</t>
        </r>
      </text>
    </comment>
    <comment ref="O19" authorId="1" shapeId="0">
      <text>
        <r>
          <rPr>
            <b/>
            <sz val="9"/>
            <color indexed="81"/>
            <rFont val="Tahoma"/>
            <family val="2"/>
          </rPr>
          <t>Elsa Lucia Trujillo:</t>
        </r>
        <r>
          <rPr>
            <sz val="9"/>
            <color indexed="81"/>
            <rFont val="Tahoma"/>
            <family val="2"/>
          </rPr>
          <t xml:space="preserve">
De acuerdo con las contrataciones se ajustó el ppto. De $113,650 a $105.250</t>
        </r>
      </text>
    </comment>
    <comment ref="W19" authorId="2" shapeId="0">
      <text>
        <r>
          <rPr>
            <b/>
            <sz val="9"/>
            <color indexed="81"/>
            <rFont val="Tahoma"/>
            <family val="2"/>
          </rPr>
          <t>Familia Trujillo:</t>
        </r>
        <r>
          <rPr>
            <sz val="9"/>
            <color indexed="81"/>
            <rFont val="Tahoma"/>
            <family val="2"/>
          </rPr>
          <t xml:space="preserve">
Contratos Nelson, Wilson, Ang{elica, Rodrigo, Nelly </t>
        </r>
      </text>
    </comment>
    <comment ref="W21" authorId="1" shapeId="0">
      <text>
        <r>
          <rPr>
            <b/>
            <sz val="9"/>
            <color indexed="81"/>
            <rFont val="Tahoma"/>
            <family val="2"/>
          </rPr>
          <t>Elsa Lucia Trujillo:</t>
        </r>
        <r>
          <rPr>
            <sz val="9"/>
            <color indexed="81"/>
            <rFont val="Tahoma"/>
            <family val="2"/>
          </rPr>
          <t xml:space="preserve">
Universidad de la Salle</t>
        </r>
      </text>
    </comment>
    <comment ref="O25" authorId="1" shapeId="0">
      <text>
        <r>
          <rPr>
            <b/>
            <sz val="9"/>
            <color indexed="81"/>
            <rFont val="Tahoma"/>
            <family val="2"/>
          </rPr>
          <t>Elsa Lucia Trujillo:</t>
        </r>
        <r>
          <rPr>
            <sz val="9"/>
            <color indexed="81"/>
            <rFont val="Tahoma"/>
            <family val="2"/>
          </rPr>
          <t xml:space="preserve">
De acuerdo con las contrataciones se ajustó el ppto. De $222. a $170. 
El ppto programado para el transporte se eliminó porque el proceso salió con recursos FONDIGER </t>
        </r>
      </text>
    </comment>
    <comment ref="P25" authorId="1" shapeId="0">
      <text>
        <r>
          <rPr>
            <b/>
            <sz val="9"/>
            <color indexed="81"/>
            <rFont val="Tahoma"/>
            <family val="2"/>
          </rPr>
          <t>Elsa Lucia Trujillo:</t>
        </r>
        <r>
          <rPr>
            <sz val="9"/>
            <color indexed="81"/>
            <rFont val="Tahoma"/>
            <family val="2"/>
          </rPr>
          <t xml:space="preserve">
Se ajustó el ppto, de acuerdo con lo contratado y lo que está pendiente por contratar</t>
        </r>
      </text>
    </comment>
    <comment ref="P32" authorId="1" shapeId="0">
      <text>
        <r>
          <rPr>
            <b/>
            <sz val="9"/>
            <color indexed="81"/>
            <rFont val="Tahoma"/>
            <family val="2"/>
          </rPr>
          <t>Elsa Lucia Trujillo:</t>
        </r>
        <r>
          <rPr>
            <sz val="9"/>
            <color indexed="81"/>
            <rFont val="Tahoma"/>
            <family val="2"/>
          </rPr>
          <t xml:space="preserve">
Se ajustó ppto. De $50.000.000 a $49.200.000 valor final de la contratación </t>
        </r>
      </text>
    </comment>
    <comment ref="P33" authorId="1" shapeId="0">
      <text>
        <r>
          <rPr>
            <b/>
            <sz val="9"/>
            <color indexed="81"/>
            <rFont val="Tahoma"/>
            <family val="2"/>
          </rPr>
          <t>Elsa Lucia Trujillo:</t>
        </r>
        <r>
          <rPr>
            <sz val="9"/>
            <color indexed="81"/>
            <rFont val="Tahoma"/>
            <family val="2"/>
          </rPr>
          <t xml:space="preserve">
Se ajustó los recursos sin programar, teniendo en cuenta  la programación de los contratos </t>
        </r>
      </text>
    </comment>
    <comment ref="P34" authorId="1" shapeId="0">
      <text>
        <r>
          <rPr>
            <b/>
            <sz val="9"/>
            <color indexed="81"/>
            <rFont val="Tahoma"/>
            <family val="2"/>
          </rPr>
          <t>Elsa Lucia Trujillo:</t>
        </r>
        <r>
          <rPr>
            <sz val="9"/>
            <color indexed="81"/>
            <rFont val="Tahoma"/>
            <family val="2"/>
          </rPr>
          <t xml:space="preserve">
Se ajustó el ppto. De $2.131.000.000 a $1.829.508.300 de acuerdo con la contratación con la Universidad Distrital 
Contrato Carlos Regalado $83.500.000</t>
        </r>
      </text>
    </comment>
    <comment ref="P36" authorId="1" shapeId="0">
      <text>
        <r>
          <rPr>
            <b/>
            <sz val="9"/>
            <color indexed="81"/>
            <rFont val="Tahoma"/>
            <family val="2"/>
          </rPr>
          <t>Elsa Lucia Trujillo:</t>
        </r>
        <r>
          <rPr>
            <sz val="9"/>
            <color indexed="81"/>
            <rFont val="Tahoma"/>
            <family val="2"/>
          </rPr>
          <t xml:space="preserve">
se ajustó ppto. $801.200.000 a $804.906.700</t>
        </r>
      </text>
    </comment>
    <comment ref="P37" authorId="1" shapeId="0">
      <text>
        <r>
          <rPr>
            <b/>
            <sz val="9"/>
            <color indexed="81"/>
            <rFont val="Tahoma"/>
            <family val="2"/>
          </rPr>
          <t>Elsa Lucia Trujillo:</t>
        </r>
        <r>
          <rPr>
            <sz val="9"/>
            <color indexed="81"/>
            <rFont val="Tahoma"/>
            <family val="2"/>
          </rPr>
          <t xml:space="preserve">
Se ajusta el ppto. De acuerdo con la contratación $38.800.000 a $253.085.000</t>
        </r>
      </text>
    </comment>
    <comment ref="O38" authorId="1" shapeId="0">
      <text>
        <r>
          <rPr>
            <b/>
            <sz val="9"/>
            <color indexed="81"/>
            <rFont val="Tahoma"/>
            <family val="2"/>
          </rPr>
          <t>Elsa Lucia Trujillo:</t>
        </r>
        <r>
          <rPr>
            <sz val="9"/>
            <color indexed="81"/>
            <rFont val="Tahoma"/>
            <family val="2"/>
          </rPr>
          <t xml:space="preserve">
Se ajustó el ppto. Dando prioridad a la contratación del estudio por $250 millones</t>
        </r>
      </text>
    </comment>
    <comment ref="O44" authorId="1" shapeId="0">
      <text>
        <r>
          <rPr>
            <b/>
            <sz val="9"/>
            <color indexed="81"/>
            <rFont val="Tahoma"/>
            <family val="2"/>
          </rPr>
          <t>Elsa Lucia Trujillo:</t>
        </r>
        <r>
          <rPr>
            <sz val="9"/>
            <color indexed="81"/>
            <rFont val="Tahoma"/>
            <family val="2"/>
          </rPr>
          <t xml:space="preserve">
Se ajustó ppto. De $49.842.000 a $44.652.934 </t>
        </r>
      </text>
    </comment>
    <comment ref="W44" authorId="1" shapeId="0">
      <text>
        <r>
          <rPr>
            <b/>
            <sz val="9"/>
            <color indexed="81"/>
            <rFont val="Tahoma"/>
            <family val="2"/>
          </rPr>
          <t>Elsa Lucia Trujillo:</t>
        </r>
        <r>
          <rPr>
            <sz val="9"/>
            <color indexed="81"/>
            <rFont val="Tahoma"/>
            <family val="2"/>
          </rPr>
          <t xml:space="preserve">
Luz Marina
Edwin Parra </t>
        </r>
      </text>
    </comment>
    <comment ref="O50" authorId="1" shapeId="0">
      <text>
        <r>
          <rPr>
            <b/>
            <sz val="9"/>
            <color indexed="81"/>
            <rFont val="Tahoma"/>
            <family val="2"/>
          </rPr>
          <t>Elsa Lucia Trujillo:</t>
        </r>
        <r>
          <rPr>
            <sz val="9"/>
            <color indexed="81"/>
            <rFont val="Tahoma"/>
            <family val="2"/>
          </rPr>
          <t xml:space="preserve">
Se ajustó el ppto. De acuerdo con la contratación de $40.600.000 a $20.000.000</t>
        </r>
      </text>
    </comment>
    <comment ref="O56" authorId="1" shapeId="0">
      <text>
        <r>
          <rPr>
            <b/>
            <sz val="9"/>
            <color indexed="81"/>
            <rFont val="Tahoma"/>
            <family val="2"/>
          </rPr>
          <t>Elsa Lucia Trujillo:</t>
        </r>
        <r>
          <rPr>
            <sz val="9"/>
            <color indexed="81"/>
            <rFont val="Tahoma"/>
            <family val="2"/>
          </rPr>
          <t xml:space="preserve">
Se ajustó el ppto. De $72.000.000
a $60.000.000</t>
        </r>
      </text>
    </comment>
    <comment ref="W56" authorId="1" shapeId="0">
      <text>
        <r>
          <rPr>
            <b/>
            <sz val="9"/>
            <color indexed="81"/>
            <rFont val="Tahoma"/>
            <family val="2"/>
          </rPr>
          <t>Elsa Lucia Trujillo:</t>
        </r>
        <r>
          <rPr>
            <sz val="9"/>
            <color indexed="81"/>
            <rFont val="Tahoma"/>
            <family val="2"/>
          </rPr>
          <t xml:space="preserve">
Paula Rodriguez
Jairo Velandia 
Pablo Hernández
</t>
        </r>
      </text>
    </comment>
    <comment ref="O62" authorId="1" shapeId="0">
      <text>
        <r>
          <rPr>
            <b/>
            <sz val="9"/>
            <color indexed="81"/>
            <rFont val="Tahoma"/>
            <family val="2"/>
          </rPr>
          <t>Elsa Lucia Trujillo:</t>
        </r>
        <r>
          <rPr>
            <sz val="9"/>
            <color indexed="81"/>
            <rFont val="Tahoma"/>
            <family val="2"/>
          </rPr>
          <t xml:space="preserve">
Se ajustó el ppto. De $30.500.000 a $24.400.000</t>
        </r>
      </text>
    </comment>
    <comment ref="O67" authorId="1" shapeId="0">
      <text>
        <r>
          <rPr>
            <b/>
            <sz val="9"/>
            <color indexed="81"/>
            <rFont val="Tahoma"/>
            <family val="2"/>
          </rPr>
          <t>Elsa Lucia Trujillo:</t>
        </r>
        <r>
          <rPr>
            <sz val="9"/>
            <color indexed="81"/>
            <rFont val="Tahoma"/>
            <family val="2"/>
          </rPr>
          <t xml:space="preserve">
Se ajustó el ppto. De $61.480.000 a $90.316.667</t>
        </r>
      </text>
    </comment>
    <comment ref="W67" authorId="1" shapeId="0">
      <text>
        <r>
          <rPr>
            <b/>
            <sz val="9"/>
            <color indexed="81"/>
            <rFont val="Tahoma"/>
            <family val="2"/>
          </rPr>
          <t>Elsa Lucia Trujillo:</t>
        </r>
        <r>
          <rPr>
            <sz val="9"/>
            <color indexed="81"/>
            <rFont val="Tahoma"/>
            <family val="2"/>
          </rPr>
          <t xml:space="preserve">
Pilar Prieto 
Andrea León
Andrés Canti</t>
        </r>
      </text>
    </comment>
    <comment ref="O76" authorId="1" shapeId="0">
      <text>
        <r>
          <rPr>
            <b/>
            <sz val="9"/>
            <color indexed="81"/>
            <rFont val="Tahoma"/>
            <family val="2"/>
          </rPr>
          <t>Elsa Lucia Trujillo:</t>
        </r>
        <r>
          <rPr>
            <sz val="9"/>
            <color indexed="81"/>
            <rFont val="Tahoma"/>
            <family val="2"/>
          </rPr>
          <t xml:space="preserve">
Se ajusta el ppto. $56.900 a $0 dado que no fue aprobada la contratación </t>
        </r>
      </text>
    </comment>
    <comment ref="G78" authorId="1" shapeId="0">
      <text>
        <r>
          <rPr>
            <b/>
            <sz val="9"/>
            <color indexed="81"/>
            <rFont val="Tahoma"/>
            <family val="2"/>
          </rPr>
          <t>Elsa Lucia Trujillo:</t>
        </r>
        <r>
          <rPr>
            <sz val="9"/>
            <color indexed="81"/>
            <rFont val="Tahoma"/>
            <family val="2"/>
          </rPr>
          <t xml:space="preserve">
Se ajusta la descripción de la actividad: 
Validación de la inclusión en el programa de reasentamiento
</t>
        </r>
        <r>
          <rPr>
            <b/>
            <sz val="9"/>
            <color indexed="81"/>
            <rFont val="Tahoma"/>
            <family val="2"/>
          </rPr>
          <t xml:space="preserve">por: </t>
        </r>
        <r>
          <rPr>
            <sz val="9"/>
            <color indexed="81"/>
            <rFont val="Tahoma"/>
            <family val="2"/>
          </rPr>
          <t xml:space="preserve">
Validación de la inclusión en la base de predios priorizados  
</t>
        </r>
      </text>
    </comment>
    <comment ref="G79" authorId="1" shapeId="0">
      <text>
        <r>
          <rPr>
            <b/>
            <sz val="9"/>
            <color indexed="81"/>
            <rFont val="Tahoma"/>
            <family val="2"/>
          </rPr>
          <t>Elsa Lucia Trujillo:</t>
        </r>
        <r>
          <rPr>
            <sz val="9"/>
            <color indexed="81"/>
            <rFont val="Tahoma"/>
            <family val="2"/>
          </rPr>
          <t xml:space="preserve">
Se ajusta la descripción de la actividad: 
</t>
        </r>
        <r>
          <rPr>
            <sz val="9"/>
            <color indexed="81"/>
            <rFont val="Tahoma"/>
            <family val="2"/>
          </rPr>
          <t xml:space="preserve"> Generación y actualización de la base de reasentamiento </t>
        </r>
        <r>
          <rPr>
            <b/>
            <sz val="9"/>
            <color indexed="81"/>
            <rFont val="Tahoma"/>
            <family val="2"/>
          </rPr>
          <t xml:space="preserve">por: </t>
        </r>
        <r>
          <rPr>
            <sz val="9"/>
            <color indexed="81"/>
            <rFont val="Tahoma"/>
            <family val="2"/>
          </rPr>
          <t xml:space="preserve">
Generación y actualización de la base de predios priorizados </t>
        </r>
      </text>
    </comment>
    <comment ref="O80" authorId="1" shapeId="0">
      <text>
        <r>
          <rPr>
            <b/>
            <sz val="9"/>
            <color indexed="81"/>
            <rFont val="Tahoma"/>
            <family val="2"/>
          </rPr>
          <t>Elsa Lucia Trujillo:</t>
        </r>
        <r>
          <rPr>
            <sz val="9"/>
            <color indexed="81"/>
            <rFont val="Tahoma"/>
            <family val="2"/>
          </rPr>
          <t xml:space="preserve">
Se ajusta el ppto. De $153.000 a $108.000 de acuerdo con la contratación </t>
        </r>
      </text>
    </comment>
    <comment ref="O90" authorId="1" shapeId="0">
      <text>
        <r>
          <rPr>
            <b/>
            <sz val="9"/>
            <color indexed="81"/>
            <rFont val="Tahoma"/>
            <family val="2"/>
          </rPr>
          <t>Elsa Lucia Trujillo:</t>
        </r>
        <r>
          <rPr>
            <sz val="9"/>
            <color indexed="81"/>
            <rFont val="Tahoma"/>
            <family val="2"/>
          </rPr>
          <t xml:space="preserve">
Se ajusta ppto. $113.100 a $57.500, de acuerdo con la contratación </t>
        </r>
      </text>
    </comment>
    <comment ref="G98" authorId="1" shapeId="0">
      <text>
        <r>
          <rPr>
            <b/>
            <sz val="9"/>
            <color indexed="81"/>
            <rFont val="Tahoma"/>
            <family val="2"/>
          </rPr>
          <t>Elsa Lucia Trujillo:</t>
        </r>
        <r>
          <rPr>
            <sz val="9"/>
            <color indexed="81"/>
            <rFont val="Tahoma"/>
            <family val="2"/>
          </rPr>
          <t xml:space="preserve">
Rodney 
Carolina</t>
        </r>
      </text>
    </comment>
    <comment ref="O98" authorId="1" shapeId="0">
      <text>
        <r>
          <rPr>
            <b/>
            <sz val="9"/>
            <color indexed="81"/>
            <rFont val="Tahoma"/>
            <family val="2"/>
          </rPr>
          <t>Elsa Lucia Trujillo:</t>
        </r>
        <r>
          <rPr>
            <sz val="9"/>
            <color indexed="81"/>
            <rFont val="Tahoma"/>
            <family val="2"/>
          </rPr>
          <t xml:space="preserve">
Se ajusta el presupuesto de $0 a $50.000, dado que la contratación se realizó por el proyecto de inversión </t>
        </r>
      </text>
    </comment>
    <comment ref="P98" authorId="1" shapeId="0">
      <text>
        <r>
          <rPr>
            <b/>
            <sz val="9"/>
            <color indexed="81"/>
            <rFont val="Tahoma"/>
            <family val="2"/>
          </rPr>
          <t>Elsa Lucia Trujillo:</t>
        </r>
        <r>
          <rPr>
            <sz val="9"/>
            <color indexed="81"/>
            <rFont val="Tahoma"/>
            <family val="2"/>
          </rPr>
          <t xml:space="preserve">
Se ajusta el presupusto de $63.,800 a $0, dado que la contratación se realizó por el proyecto de inversión </t>
        </r>
      </text>
    </comment>
    <comment ref="G100" authorId="1" shapeId="0">
      <text>
        <r>
          <rPr>
            <b/>
            <sz val="9"/>
            <color indexed="81"/>
            <rFont val="Tahoma"/>
            <family val="2"/>
          </rPr>
          <t>Elsa Lucia Trujillo:</t>
        </r>
        <r>
          <rPr>
            <sz val="9"/>
            <color indexed="81"/>
            <rFont val="Tahoma"/>
            <family val="2"/>
          </rPr>
          <t xml:space="preserve">
Lisandro</t>
        </r>
      </text>
    </comment>
    <comment ref="O100" authorId="1" shapeId="0">
      <text>
        <r>
          <rPr>
            <b/>
            <sz val="9"/>
            <color indexed="81"/>
            <rFont val="Tahoma"/>
            <family val="2"/>
          </rPr>
          <t>Elsa Lucia Trujillo:</t>
        </r>
        <r>
          <rPr>
            <sz val="9"/>
            <color indexed="81"/>
            <rFont val="Tahoma"/>
            <family val="2"/>
          </rPr>
          <t xml:space="preserve">
Se ajusta el presupusto de $0 a $33.640, dado que la contratación se realizó por el proyecto de inversión </t>
        </r>
      </text>
    </comment>
    <comment ref="P100" authorId="1" shapeId="0">
      <text>
        <r>
          <rPr>
            <sz val="9"/>
            <color indexed="81"/>
            <rFont val="Tahoma"/>
            <family val="2"/>
          </rPr>
          <t xml:space="preserve">
Se ajusta el presupusto de $154.640 a $92.891, 
Mensajes de textos 
Pago factura 
Contrato María Teresa </t>
        </r>
      </text>
    </comment>
    <comment ref="O101" authorId="1" shapeId="0">
      <text>
        <r>
          <rPr>
            <b/>
            <sz val="9"/>
            <color indexed="81"/>
            <rFont val="Tahoma"/>
            <family val="2"/>
          </rPr>
          <t>Elsa Lucia Trujillo:</t>
        </r>
        <r>
          <rPr>
            <sz val="9"/>
            <color indexed="81"/>
            <rFont val="Tahoma"/>
            <family val="2"/>
          </rPr>
          <t xml:space="preserve">
Se ajusta el presupuesto de $336.018.307 a $0, teniendo en cuenta que la programación se realizó por FONDIGER </t>
        </r>
      </text>
    </comment>
    <comment ref="P101" authorId="1" shapeId="0">
      <text>
        <r>
          <rPr>
            <b/>
            <sz val="9"/>
            <color indexed="81"/>
            <rFont val="Tahoma"/>
            <family val="2"/>
          </rPr>
          <t>Elsa Lucia Trujillo:</t>
        </r>
        <r>
          <rPr>
            <sz val="9"/>
            <color indexed="81"/>
            <rFont val="Tahoma"/>
            <family val="2"/>
          </rPr>
          <t xml:space="preserve">
0 a 270</t>
        </r>
      </text>
    </comment>
    <comment ref="P102" authorId="1" shapeId="0">
      <text>
        <r>
          <rPr>
            <b/>
            <sz val="9"/>
            <color indexed="81"/>
            <rFont val="Tahoma"/>
            <family val="2"/>
          </rPr>
          <t>Elsa Lucia Trujillo:</t>
        </r>
        <r>
          <rPr>
            <sz val="9"/>
            <color indexed="81"/>
            <rFont val="Tahoma"/>
            <family val="2"/>
          </rPr>
          <t xml:space="preserve">
611,560000</t>
        </r>
      </text>
    </comment>
    <comment ref="G103" authorId="1" shapeId="0">
      <text>
        <r>
          <rPr>
            <b/>
            <sz val="9"/>
            <color indexed="81"/>
            <rFont val="Tahoma"/>
            <family val="2"/>
          </rPr>
          <t>Elsa Lucia Trujillo:</t>
        </r>
        <r>
          <rPr>
            <sz val="9"/>
            <color indexed="81"/>
            <rFont val="Tahoma"/>
            <family val="2"/>
          </rPr>
          <t xml:space="preserve">
Cristian Arango</t>
        </r>
      </text>
    </comment>
    <comment ref="O103" authorId="1" shapeId="0">
      <text>
        <r>
          <rPr>
            <b/>
            <sz val="9"/>
            <color indexed="81"/>
            <rFont val="Tahoma"/>
            <family val="2"/>
          </rPr>
          <t>Elsa Lucia Trujillo:</t>
        </r>
        <r>
          <rPr>
            <sz val="9"/>
            <color indexed="81"/>
            <rFont val="Tahoma"/>
            <family val="2"/>
          </rPr>
          <t xml:space="preserve">
Se ajusta el presupusto de $0 a $29,000, dado que la contratación se realizó por el proyecto de inversión </t>
        </r>
      </text>
    </comment>
    <comment ref="P103" authorId="1" shapeId="0">
      <text>
        <r>
          <rPr>
            <b/>
            <sz val="9"/>
            <color indexed="81"/>
            <rFont val="Tahoma"/>
            <family val="2"/>
          </rPr>
          <t>Elsa Lucia Trujillo:</t>
        </r>
        <r>
          <rPr>
            <sz val="9"/>
            <color indexed="81"/>
            <rFont val="Tahoma"/>
            <family val="2"/>
          </rPr>
          <t xml:space="preserve">
50,000 a 0
Se ajusta el presupuesto de $63.,800 a $0, dado que la contratación se realizó por el proyecto de inversión </t>
        </r>
      </text>
    </comment>
    <comment ref="C111" authorId="1" shapeId="0">
      <text>
        <r>
          <rPr>
            <b/>
            <sz val="9"/>
            <color indexed="81"/>
            <rFont val="Tahoma"/>
            <family val="2"/>
          </rPr>
          <t>Elsa Lucia Trujillo:</t>
        </r>
        <r>
          <rPr>
            <sz val="9"/>
            <color indexed="81"/>
            <rFont val="Tahoma"/>
            <family val="2"/>
          </rPr>
          <t xml:space="preserve">
enfocado a la atención a los requerimientos de las entidades de control
(hallazgos) </t>
        </r>
      </text>
    </comment>
  </commentList>
</comments>
</file>

<file path=xl/sharedStrings.xml><?xml version="1.0" encoding="utf-8"?>
<sst xmlns="http://schemas.openxmlformats.org/spreadsheetml/2006/main" count="519" uniqueCount="388">
  <si>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</si>
  <si>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</si>
  <si>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</si>
  <si>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</si>
  <si>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</si>
  <si>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</si>
  <si>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</si>
  <si>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</si>
  <si>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</si>
  <si>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</si>
  <si>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</si>
  <si>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</si>
  <si>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</si>
  <si>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</si>
  <si>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</si>
  <si>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</si>
  <si>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</si>
  <si>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</si>
  <si>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</si>
  <si>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</si>
  <si>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</si>
  <si>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 xml:space="preserve">3.3. 
PRODUCTO O RESULTADO ESPERADO </t>
  </si>
  <si>
    <t>3.3. 
PESO DE LA ACTIVIDAD</t>
  </si>
  <si>
    <t>3.4 ACTIVIDAD</t>
  </si>
  <si>
    <t>3.5. META</t>
  </si>
  <si>
    <t>INDICADOR</t>
  </si>
  <si>
    <t>UNIDAD DE MEDIDA</t>
  </si>
  <si>
    <t>RECURSOS</t>
  </si>
  <si>
    <t>DEPENDENCIAS RESPONSABLES</t>
  </si>
  <si>
    <t>FECHA INICIO</t>
  </si>
  <si>
    <t>FECHA FINAL</t>
  </si>
  <si>
    <t>IDIGER</t>
  </si>
  <si>
    <t>FONDIGER</t>
  </si>
  <si>
    <t>SUBTOTAL</t>
  </si>
  <si>
    <t>TOTAL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</si>
  <si>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</si>
  <si>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</si>
  <si>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</si>
  <si>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</si>
  <si>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</si>
  <si>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</si>
  <si>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</si>
  <si>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</si>
  <si>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</si>
  <si>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</si>
  <si>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</si>
  <si>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</si>
  <si>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</si>
  <si>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</si>
  <si>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</si>
  <si>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</si>
  <si>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</si>
  <si>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</si>
  <si>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</si>
  <si>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</si>
  <si>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</si>
  <si>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</si>
  <si>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</si>
  <si>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</si>
  <si>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</si>
  <si>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</si>
  <si>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</si>
  <si>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</si>
  <si>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</si>
  <si>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</si>
  <si>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</si>
  <si>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</si>
  <si>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</si>
  <si>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</si>
  <si>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</si>
  <si>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</si>
  <si>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</si>
  <si>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</si>
  <si>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</si>
  <si>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</si>
  <si>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</si>
  <si>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</si>
  <si>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</si>
  <si>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</si>
  <si>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</si>
  <si>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</si>
  <si>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</si>
  <si>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</si>
  <si>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</si>
  <si>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</si>
  <si>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</si>
  <si>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</si>
  <si>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3.3. PESO DE LA ACTIVIDAD</t>
  </si>
  <si>
    <t>Determine el peso porcentual que tiene cada actividad sobre el 100% que debe cumplir la actividad propuesta; recuerde que siempre existirá una actividad que identifique el punto crítico del producto; es decir, la actividad que mayor peso deberá tener y que definir tanto la calidad del producto como el mayor avance en el desarrollo del producto.</t>
  </si>
  <si>
    <t xml:space="preserve">3.3. PRODUCTO O RESULTADO ESPERADO </t>
  </si>
  <si>
    <t>Determine la fecha en que se dará inicio al desarrollo de la actividad propuesta
Determine la fecha en que se finalizará el desarrollo de la actividad propuesta</t>
  </si>
  <si>
    <t>Incluya información del producto esperado con definición de atributos.</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</si>
  <si>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</si>
  <si>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</si>
  <si>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</si>
  <si>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</si>
  <si>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</si>
  <si>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</si>
  <si>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</si>
  <si>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</si>
  <si>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</si>
  <si>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</si>
  <si>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</si>
  <si>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</si>
  <si>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</si>
  <si>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</si>
  <si>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</si>
  <si>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</si>
  <si>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</si>
  <si>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Nombre y cargo:</t>
  </si>
  <si>
    <t>Elaborado por:</t>
  </si>
  <si>
    <t>COMPONENTE FINANCIERO</t>
  </si>
  <si>
    <t>Ejecución reserva presupuestal programada</t>
  </si>
  <si>
    <t>Ejecución presupuestal programada</t>
  </si>
  <si>
    <t>Especifique un indicador de eficacia que se relaciona directamente producto y/o actividad .</t>
  </si>
  <si>
    <t>Estime el valor de los recursos financieros que se requiere para desarrollar la actividad, asi como la fuente de financiación.</t>
  </si>
  <si>
    <r>
      <rPr>
        <b/>
        <sz val="10"/>
        <rFont val="Arial"/>
        <family val="2"/>
      </rPr>
      <t>Diana Patricia Arevalo Sánchez</t>
    </r>
    <r>
      <rPr>
        <sz val="10"/>
        <rFont val="Arial"/>
        <family val="2"/>
      </rPr>
      <t xml:space="preserve"> 
Subdirectora de Análisis de Riesgos y Efectos de Cambio Climático</t>
    </r>
  </si>
  <si>
    <r>
      <rPr>
        <b/>
        <sz val="10"/>
        <rFont val="Arial"/>
        <family val="2"/>
      </rPr>
      <t xml:space="preserve">Jorge Mario Bunch Higuera 
</t>
    </r>
    <r>
      <rPr>
        <sz val="10"/>
        <rFont val="Arial"/>
        <family val="2"/>
      </rPr>
      <t xml:space="preserve">Subdirector Corporativo y Asuntos Disciplinarios </t>
    </r>
  </si>
  <si>
    <r>
      <rPr>
        <b/>
        <sz val="10"/>
        <rFont val="Arial"/>
        <family val="2"/>
      </rPr>
      <t xml:space="preserve">Olga Lucia Torres Becerra 
</t>
    </r>
    <r>
      <rPr>
        <sz val="10"/>
        <rFont val="Arial"/>
        <family val="2"/>
      </rPr>
      <t>Subdirectora de Participación para la Gestión de Riesgos y Adaptación al Cambio Climático</t>
    </r>
  </si>
  <si>
    <r>
      <rPr>
        <b/>
        <sz val="10"/>
        <rFont val="Arial"/>
        <family val="2"/>
      </rPr>
      <t xml:space="preserve">Carlos Ciro Asprilla Cruz
</t>
    </r>
    <r>
      <rPr>
        <sz val="10"/>
        <rFont val="Arial"/>
        <family val="2"/>
      </rPr>
      <t>Subdirector Resiliencia y Coordinación de Emergencias</t>
    </r>
  </si>
  <si>
    <r>
      <rPr>
        <b/>
        <sz val="10"/>
        <rFont val="Arial"/>
        <family val="2"/>
      </rPr>
      <t xml:space="preserve">Diana Marcela Londoño 
</t>
    </r>
    <r>
      <rPr>
        <sz val="10"/>
        <rFont val="Arial"/>
        <family val="2"/>
      </rPr>
      <t>Asesora de Comunicaciones</t>
    </r>
  </si>
  <si>
    <r>
      <rPr>
        <b/>
        <sz val="10"/>
        <rFont val="Arial"/>
        <family val="2"/>
      </rPr>
      <t xml:space="preserve">Juan Carlos Leon 
</t>
    </r>
    <r>
      <rPr>
        <sz val="10"/>
        <rFont val="Arial"/>
        <family val="2"/>
      </rPr>
      <t>Jefe de la Oficina Asesora Juridica</t>
    </r>
  </si>
  <si>
    <r>
      <rPr>
        <b/>
        <sz val="10"/>
        <rFont val="Arial"/>
        <family val="2"/>
      </rPr>
      <t xml:space="preserve">Oscar Alfredo Fajardo Ortega
</t>
    </r>
    <r>
      <rPr>
        <sz val="10"/>
        <rFont val="Arial"/>
        <family val="2"/>
      </rPr>
      <t>Jefe de la Oficina TIC</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</si>
  <si>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</si>
  <si>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</si>
  <si>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</si>
  <si>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</si>
  <si>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r>
      <t xml:space="preserve">Registre la cantidad o unidad fisica que define la actividad (familias, predios, estudios, </t>
    </r>
    <r>
      <rPr>
        <sz val="11"/>
        <color indexed="10"/>
        <rFont val="Arial"/>
        <family val="2"/>
      </rPr>
      <t>hectarias,</t>
    </r>
    <r>
      <rPr>
        <sz val="11"/>
        <color indexed="8"/>
        <rFont val="Arial"/>
        <family val="2"/>
      </rPr>
      <t xml:space="preserve"> personas, obras)</t>
    </r>
  </si>
  <si>
    <t>Promover, articular y contribuir al desarrollo del conocimiento y el análisis de riesgos y los efectos del Cambio Climático, a través del reconocimiento de saberes, consolidación y análisis de información para la toma de decisiones en gestión de riesgos, mitigación y adaptación al cambio climático en el Distrito Capital.</t>
  </si>
  <si>
    <t>Escenarios de Riesgo</t>
  </si>
  <si>
    <t>Cumplir con la programación mensual de PAC</t>
  </si>
  <si>
    <t>COMPONENTE: CARACTERIZACIÓN DE ESCENARIOS DE RIESGO</t>
  </si>
  <si>
    <t>Aprobado por:</t>
  </si>
  <si>
    <r>
      <t xml:space="preserve">Liste las actividades criticas que componen el desarrollo producto esperado, tenga en cuenta:
*Actividades secuenciales y/o actividades paralelas, identificar que actividades </t>
    </r>
    <r>
      <rPr>
        <sz val="11"/>
        <color indexed="10"/>
        <rFont val="Arial"/>
        <family val="2"/>
      </rPr>
      <t>con</t>
    </r>
    <r>
      <rPr>
        <sz val="11"/>
        <color indexed="8"/>
        <rFont val="Arial"/>
        <family val="2"/>
      </rPr>
      <t xml:space="preserve"> son prerrequisito de otras. Verifique que se cumpla el ciclo Planear, Hacer, Verificar, Actuar (PHVA) Nota: Limite el numero de actividades es deseable que </t>
    </r>
    <r>
      <rPr>
        <b/>
        <sz val="11"/>
        <color indexed="8"/>
        <rFont val="Arial"/>
        <family val="2"/>
      </rPr>
      <t>no sean más de 6 por producto.</t>
    </r>
  </si>
  <si>
    <t>Estudios</t>
  </si>
  <si>
    <t>Conceptos Técnicos</t>
  </si>
  <si>
    <t>Asistencia Técnica</t>
  </si>
  <si>
    <t>Asignación de la Solicitud</t>
  </si>
  <si>
    <t xml:space="preserve">Revisión de antecedentes </t>
  </si>
  <si>
    <t>Realización de la visita</t>
  </si>
  <si>
    <t>Elaboración del Concepto Técnico</t>
  </si>
  <si>
    <t xml:space="preserve">Revisión y aprobación del Concepto Técnico </t>
  </si>
  <si>
    <t>Seguimiento y reporte de Emisión de Conceptos Técnicos de Amenaza Ruina</t>
  </si>
  <si>
    <t xml:space="preserve">Conceptos Técnicos </t>
  </si>
  <si>
    <t>Seguimiento y reporte de certificaciones de riesgo</t>
  </si>
  <si>
    <t>Elaboración del diagnostico técnico y/o RO</t>
  </si>
  <si>
    <t>Revisión y aprobación del diagnostico técnico y/o RO</t>
  </si>
  <si>
    <t xml:space="preserve">Revisión de la cartografia exisitente </t>
  </si>
  <si>
    <t>Requerimientos cartográficos</t>
  </si>
  <si>
    <t>Hemeroteca</t>
  </si>
  <si>
    <t xml:space="preserve">Elaboración, revisión y actualización de los procedimientos de la SARECC </t>
  </si>
  <si>
    <t>Seguimiento a la gestión interna de los procesos de la SARECC</t>
  </si>
  <si>
    <t>Revisión de los procedimientos existentes</t>
  </si>
  <si>
    <t xml:space="preserve">Actualización y/o elaboración de los procedimientos </t>
  </si>
  <si>
    <t xml:space="preserve">Formulación del plan de acción </t>
  </si>
  <si>
    <t>Implementación y seguimiento de plan de acción</t>
  </si>
  <si>
    <t xml:space="preserve">Identificación y priorización de los procesos que requieren gestión </t>
  </si>
  <si>
    <t xml:space="preserve">Emitir 200 diagnósticos técnicos y/o respuestas oficiales </t>
  </si>
  <si>
    <t>COMPONENTE GESTIÓN DE PROCESOS</t>
  </si>
  <si>
    <t xml:space="preserve">Instancias formales interinstitucionales </t>
  </si>
  <si>
    <t>Comisiones intersectoriales</t>
  </si>
  <si>
    <t>Ejecución del Programa Anual Mensualizado de Caja (PAC)</t>
  </si>
  <si>
    <t xml:space="preserve">Asesoría técnica a los diseños durante la ejecución de obras </t>
  </si>
  <si>
    <t>Elaboración de informe de asesoría</t>
  </si>
  <si>
    <t>Elaboración documentos de ajuste de diseños</t>
  </si>
  <si>
    <t>Consolidación de reportes de asesoría</t>
  </si>
  <si>
    <t>Revisión solicitud de asesoría según hallazgos durante la ejecución de obras y visita de acompañamiento a los frentes de obra activos</t>
  </si>
  <si>
    <t xml:space="preserve">Requerimientos </t>
  </si>
  <si>
    <t>Revisión del caso (antecedentes, pretensiones, sentencias)</t>
  </si>
  <si>
    <t>Visita técnica, delimitación del área de influencia, establecimiento del escenario de riesgo</t>
  </si>
  <si>
    <t xml:space="preserve">Elaboración del plan de acción </t>
  </si>
  <si>
    <t>Seguimiento y atención de requerimientos  interinstitucionales y comunitarios relacionados con el plan de acción</t>
  </si>
  <si>
    <t>Solicitudes relacionadas con acciones judiciales</t>
  </si>
  <si>
    <t>Revisión y aprobación de la certificación</t>
  </si>
  <si>
    <t xml:space="preserve">Emitir 25 conceptos de revisión de estudios detallados para licencias de urbanización </t>
  </si>
  <si>
    <t>Atender 250 requerimientos de Sistemas de Información Geografica aplicados a Gestión de Riesgo</t>
  </si>
  <si>
    <t>SIG</t>
  </si>
  <si>
    <t>Comité de Legalización y Regularización de Barrios</t>
  </si>
  <si>
    <t>Comité de Planes Parciales</t>
  </si>
  <si>
    <t>CISPAER y sus 5 mesas</t>
  </si>
  <si>
    <t>VUC - Ventanilla Unica de la Construcción</t>
  </si>
  <si>
    <t>Compromisos cumplidos / Compromisos adquiridos</t>
  </si>
  <si>
    <t>Compromisos</t>
  </si>
  <si>
    <t>Seis escenarios de riesgo caracterizados (Sísmico, Movimientos en masa, Inundaciones, Aglomeraciones de Público, Tecnológico, Cambio Climático)</t>
  </si>
  <si>
    <t>Hemeroteca implementada / Hemeroteca programada</t>
  </si>
  <si>
    <t>Articulado, Programas y Proyectos</t>
  </si>
  <si>
    <t xml:space="preserve">Hemeroteca de Emergencias implementada para fortalecer el conocimiento de riesgo del Distrito Capital </t>
  </si>
  <si>
    <t>Nº Articulado, Programas y Proyectos / Nº Articulado, programas y proyectos programados</t>
  </si>
  <si>
    <t>Ejecución de actividades del plan de acción según competencias</t>
  </si>
  <si>
    <t xml:space="preserve">Emitir 65 conceptos técnicos de amenaza ruina </t>
  </si>
  <si>
    <t>Emitir 8 conceptos técnicos para planes parciales</t>
  </si>
  <si>
    <t xml:space="preserve">Emitir 15 conceptos técnicos para legalización y regularización de barrios </t>
  </si>
  <si>
    <t xml:space="preserve">Seguimiento y reporte de emisión de conceptos técnicos de licencias de urbanismo </t>
  </si>
  <si>
    <t xml:space="preserve">Revisión y aprobación del concepto técnico </t>
  </si>
  <si>
    <t>Elaboración del concepto técnico</t>
  </si>
  <si>
    <t>Revisión de estudio</t>
  </si>
  <si>
    <t>Seguimiento y reporte de emisión de conceptos técnicos para legalización y regularización de barrios</t>
  </si>
  <si>
    <t>Seguimiento y reporte de emisión de conceptos técnicos para planes parciales</t>
  </si>
  <si>
    <t>Elaboración del certificación de riesgo</t>
  </si>
  <si>
    <t>Certificaciones amenaza y/o riesgo</t>
  </si>
  <si>
    <t xml:space="preserve">Realizar la visita técnica y recomendaciones </t>
  </si>
  <si>
    <t>Seguimiento y reporte de diagnóstico técnicos y/o RO</t>
  </si>
  <si>
    <t>Revisión y validación de la producción cartográfica</t>
  </si>
  <si>
    <t>Seguimiento y reporte de producción cartográfica</t>
  </si>
  <si>
    <t>Producción cartográfica de las dinámicas de riesgo</t>
  </si>
  <si>
    <t>Elaborar 1.000 Certificaciones amenaza y/o riesgo</t>
  </si>
  <si>
    <t>Diagnósticos Técnicos y/o RO</t>
  </si>
  <si>
    <t>Escenario de Daños y Monitoreo de Riesgos y Cambio Climático</t>
  </si>
  <si>
    <t xml:space="preserve">Validación y aprobación de los procedimientos </t>
  </si>
  <si>
    <t xml:space="preserve">Elaborar un estudio y/o diseño para reducción de riesgo para el Distrito Capital </t>
  </si>
  <si>
    <t>Asistencia técnica en situaciones de riesgo, emergencia y/o calamidad</t>
  </si>
  <si>
    <t xml:space="preserve">Realización de la visita </t>
  </si>
  <si>
    <t xml:space="preserve">Eventos de emergencia </t>
  </si>
  <si>
    <t>Recomendaciones para la gestión interinstitucional y social en atención a la emergencia</t>
  </si>
  <si>
    <t xml:space="preserve">Elaboración de diagnóstico técnico de la atención del evento </t>
  </si>
  <si>
    <t>Seguimiento y control de los eventos de emergencias atendidos</t>
  </si>
  <si>
    <t>SARECC</t>
  </si>
  <si>
    <t>Grupos funcionales SARECC</t>
  </si>
  <si>
    <t>Supervisión convenios y contratos</t>
  </si>
  <si>
    <t>Informes de supervisión</t>
  </si>
  <si>
    <t>Reuniones de seguimiento y control</t>
  </si>
  <si>
    <t>Informes de supervisión técnica, financiera, jurídica y administrativa</t>
  </si>
  <si>
    <t>Informes de supervisión elaborados / Informes de supervisión planeados</t>
  </si>
  <si>
    <t>Procedimientos actualizados / Procedimientos planeados para actualizar</t>
  </si>
  <si>
    <t>Procedimientos</t>
  </si>
  <si>
    <t>Acciones de mejora cerradas / Acciones de mejora formuladas</t>
  </si>
  <si>
    <t>Acciones de mejora</t>
  </si>
  <si>
    <t>Ejecutar las reservas según programación</t>
  </si>
  <si>
    <t>Presupuesto ejecutado / Presupuesto programado</t>
  </si>
  <si>
    <t>Presupuesto</t>
  </si>
  <si>
    <t>Subdirección de Análisis de Riesgo y Efectos del Cambio Climático</t>
  </si>
  <si>
    <t>Establecer el indicador PDD asociado a la meta que aporta el Plan de Acción.</t>
  </si>
  <si>
    <t>• Mantener 6  escenarios actualizados que contribuyan a fortalecer el conocimiento de riesgo y efectos del cambio climático en el Distrito Capital.
• Actualizar 4 planos normativos con la  Zonificación de Amenazas para el Plan de Ordenamiento Territorial 
• Elaborar 9 documentos de estudios  y/o diseños de obras de Reducción de Riesgo para el Distrito Capital 
• Emitir 2500 Documentos Técnicos  de amenaza y/o riesgo  a través de Conceptos  y/o Diagnósticos Técnicos
• Diseñar, instrumentar y administrar 1 Sistema de Alerta que  aborde  condiciones meteorológicas, hidrológicas y geotécnicas.</t>
  </si>
  <si>
    <r>
      <rPr>
        <b/>
        <sz val="10"/>
        <color indexed="8"/>
        <rFont val="Arial"/>
        <family val="2"/>
      </rPr>
      <t>Revisó:</t>
    </r>
    <r>
      <rPr>
        <sz val="10"/>
        <color indexed="8"/>
        <rFont val="Arial"/>
        <family val="2"/>
      </rPr>
      <t xml:space="preserve">
Firma:</t>
    </r>
  </si>
  <si>
    <t>Retroalimentar continuamente los escenarios de Riesgo acorde con el seguimiento realizado.</t>
  </si>
  <si>
    <t>Estructurar y poner en marcha la Hemeroteca Virtual de Emergencias</t>
  </si>
  <si>
    <t xml:space="preserve">Mapa de Amenaza por Movimientos en Masa (Urbano - Rural) con Documentos Técnico de Soporte (DTS) </t>
  </si>
  <si>
    <t>Nº Mapa Normativo actualizado / Nº Mapa Normativo programado</t>
  </si>
  <si>
    <t>Mapa Normativo</t>
  </si>
  <si>
    <t xml:space="preserve">Mapa de Amenaza por Inundación (Urbano - Rural) con Documento Técnico de Soporte (DTS) </t>
  </si>
  <si>
    <t xml:space="preserve">Mapa de Amenaza por Avenidas Torrenciales (Urbano - Rural) con Documento Técnico de Soporte (DTS) </t>
  </si>
  <si>
    <t xml:space="preserve">Mapa Normativo de Suelos de Protección con Documento Técnico de Soporte (DTS) </t>
  </si>
  <si>
    <t>Ofrecer a la comunidad en general datos abiertos relacionados con los registros de aceleración reportados por los sensores administrados por el IDIGER en un formato normalizado que pueda ser útil para análisis académicos e ingenieriles.</t>
  </si>
  <si>
    <t>Sistema de Alerta</t>
  </si>
  <si>
    <t>Informar en "tiempo real" (por medio de alertas) a las entidades que forman parte del SDGRCC sobre aquellos eventos meteorológicos extremos que puedan generar condiciones de riesgo hidrológico, hidráulico y geotécnico que propicien afectación a la ciudadanía y sus bienes.</t>
  </si>
  <si>
    <t>POT</t>
  </si>
  <si>
    <t>Insumos de gestión de riesgo para la revisión ordinaria del Plan de Ordenamiento Territorial - POT</t>
  </si>
  <si>
    <t xml:space="preserve">Mapa Normativo de Áreas con Condición de Riesgo con Documento Técnico de Soporte (DTS) </t>
  </si>
  <si>
    <t>Consollidación de información para evaluación de amenazas</t>
  </si>
  <si>
    <t>Centro de monitoreo de riesgos</t>
  </si>
  <si>
    <t>Ofrecer a la comunidad académica y público en general datos abiertos relacionados con la temática meteorológica e hidrometeorológica para que sean utilizados con fines investigativos y/o de conocimiento climático de la ciudad.</t>
  </si>
  <si>
    <t>Ofrecer información meteorológica e hidrometeorológica continua y en "tiempo real" (visualizada a través de nuestra página web) a la ciudadanía capitalina que permita informar sobre los sistemas de tormenta que puedan afectar sus actividades diarias. (Servicio de pronóstico).</t>
  </si>
  <si>
    <t>Adecuación e instalación del centro de monitoreo de riesgos</t>
  </si>
  <si>
    <t xml:space="preserve">Revisión de los documentos técnicos, (conceptos y diagnósticos) </t>
  </si>
  <si>
    <t>Verificación en campo</t>
  </si>
  <si>
    <t>agto-16</t>
  </si>
  <si>
    <t xml:space="preserve">Documentos </t>
  </si>
  <si>
    <t>Conceptos Técnicos para la Planificación Territorial</t>
  </si>
  <si>
    <t>Caracterización del contexto general del Distrito Capital para efectos de gestión del riesgo</t>
  </si>
  <si>
    <t>Elaborar y retroalimentar permanentemente la caracterización general del Distrito Capital para efectos de gestión del riesgo</t>
  </si>
  <si>
    <t>Caracterización</t>
  </si>
  <si>
    <t xml:space="preserve">Sistema de alerta diseñado </t>
  </si>
  <si>
    <t xml:space="preserve">Sistema de alerta diseñado / Sistema de alerta programado </t>
  </si>
  <si>
    <t>Centro de monitoreo adecuado</t>
  </si>
  <si>
    <t>Centro de Monitoreo de Riesgos</t>
  </si>
  <si>
    <t>COMPONENTE: MONITOREO DE RIESGOS</t>
  </si>
  <si>
    <t>COMPONENTE: ANÁLISIS DE RIESGOS</t>
  </si>
  <si>
    <t>Apoyo técnico en la implementación de los planes de acción derivados del seguimiento a estudios de riesgo en el marco de acciones judiciales en las que se vincule al IDIGER</t>
  </si>
  <si>
    <t>Gestión integral de territorios en alto riesgo no mitigable</t>
  </si>
  <si>
    <t>Diseños de obras en sitios críticos y de emergencia</t>
  </si>
  <si>
    <t xml:space="preserve">Desarrollo y emisión de instrumentos específicos de gestión de riesgos para la planificación territorial </t>
  </si>
  <si>
    <t xml:space="preserve">Realizar la actualizacion del Plan Distrital de Gestión de Riesgos y Cambio Climático, armonizándolo con el Plan de Desarrollo Económico, Social, Ambiental y de Obras Públicas para Bogotá D.C. 2016 - 2020 Bogotá Mejor para Todos, y el proceso de diagnóstico y formulación del nuevo Plan de Ordenamiento Territorial de Bogotá D.C.   </t>
  </si>
  <si>
    <t>Estudios y Diseños</t>
  </si>
  <si>
    <t>Recursos sin programar</t>
  </si>
  <si>
    <t>Apoyo técnico al seguimiento de los convenios y contratos.</t>
  </si>
  <si>
    <t>Monitoreo geotécnico para seguimiento a la condición de estabilidad del polígono de Altos de la Estancia de la localidad Ciudad Bolívar.</t>
  </si>
  <si>
    <r>
      <t xml:space="preserve">Ampliación y mejoramiento del sistema de comunicaciones de banda ancha (incluyendo su infraestructura) para las redes de monitoreo que administra el IDIGER. 
</t>
    </r>
    <r>
      <rPr>
        <b/>
        <sz val="10"/>
        <color indexed="8"/>
        <rFont val="Arial"/>
        <family val="2"/>
      </rPr>
      <t>Propuesta: 11 estaciones</t>
    </r>
  </si>
  <si>
    <r>
      <t xml:space="preserve">Actualización de equipos y sensores de las diferentes redes de monitoreo que administra el IDIGER
</t>
    </r>
    <r>
      <rPr>
        <b/>
        <sz val="10"/>
        <color indexed="8"/>
        <rFont val="Arial"/>
        <family val="2"/>
      </rPr>
      <t>Propuesta: 10 sensores compactos más 6 estaciones nuevas</t>
    </r>
  </si>
  <si>
    <t>Estudio y diseños obras drenaje Ciudadela Santa Rosa</t>
  </si>
  <si>
    <t>4. SEGUIMIENTO AL PLAN DE ACCIÓN</t>
  </si>
  <si>
    <t>4.1 CUMPLIMIENTO DE LA ACTIVIDAD</t>
  </si>
  <si>
    <t xml:space="preserve">4.2.
EVIDENCIA O SOPORTE DEL CUMPLIMIENTO DE LA SUB ACTIVIDAD </t>
  </si>
  <si>
    <t xml:space="preserve">4.4.
% ACUMULADO DE AVANCE POR ACTIVIDAD </t>
  </si>
  <si>
    <t>4.5.
OBSERVACIONES</t>
  </si>
  <si>
    <t>SI</t>
  </si>
  <si>
    <t>NO</t>
  </si>
  <si>
    <t>Número de familias reasentadas definitivamente</t>
  </si>
  <si>
    <t>4.3.
EJECUCIÓN DE RECURSOS IDIGER</t>
  </si>
  <si>
    <t>4.3.
EJECUCIÓN DE RECURSOS FONDIGER</t>
  </si>
  <si>
    <t>Revisión y aprobación del diagnóstico técnico y/o RO</t>
  </si>
  <si>
    <t xml:space="preserve">Se atendieron los requerimientos de la Oficina Jurídica con relación a las acciones judiciales de: Buenavista Oriental III, Buenavista Oriental I y II, Sotavento </t>
  </si>
  <si>
    <t xml:space="preserve">Conceptos para proyectos públicos </t>
  </si>
  <si>
    <t xml:space="preserve">Se realizaron los ajustes a diseños de: Monserrate, Altos de la Estancia, Yopal Pedregal </t>
  </si>
  <si>
    <t>Se emitieron tres documentos de revisión de priorización de predios para reasentamiento en la Quebrada Limas, 
Brazo derecho de Limas y Localidad de Sumapaz</t>
  </si>
  <si>
    <t xml:space="preserve">Generación y actualización de la base de predios priorizados </t>
  </si>
  <si>
    <t xml:space="preserve">Validación de la inclusión en la base de predios priorizados  </t>
  </si>
  <si>
    <t xml:space="preserve">Para acceder a la información se requiere hacer solicitud formal al IDIGER. </t>
  </si>
  <si>
    <t>Estudio detallado de amenaza y riesgo por movimientos en masa y diseños de medidas de mitigación en el barrio Bella Flor de la localidad de Ciudad Bolívar en Bogotá, D.C.</t>
  </si>
  <si>
    <t>Información pública</t>
  </si>
  <si>
    <t>Nº de Mapas Normativos actualizados / Nº de Mapas Normativos programados</t>
  </si>
  <si>
    <t>Nº de Estudios y/o diseños ejecutados / Nº de Estudios y/o diseños programados</t>
  </si>
  <si>
    <t>Nº de requerimientos atendidos / Nº de requerimientos solicitados</t>
  </si>
  <si>
    <t>Nº de Conceptos Técnicos Emitidos de planes parciales  / Nº de CT programados</t>
  </si>
  <si>
    <t>Nº de Conceptos Técnicos Emitidos de legalizacion y regularización de barrios / Nº de CT programados</t>
  </si>
  <si>
    <t>Nº de eventos de emergencias atendidos / Nº de eventos de emergencias solicitados</t>
  </si>
  <si>
    <t xml:space="preserve">Nº de requerimientos cartográficos emitidos / Nº de requerimientos cartográficos solicitados </t>
  </si>
  <si>
    <t>Nº de Diagnósticos técnicos emitidos / Nº de Diagnósticos técnicos solicitados</t>
  </si>
  <si>
    <t>Nº de documentos emitidos / Nº de documentos validados para reasentamiento</t>
  </si>
  <si>
    <t>Nº de solicitudes atendidas / Nº de solicitudes recibidas</t>
  </si>
  <si>
    <t>Nº de Certificaciones de amenaza y/o riesgo elaboradas  / Nº de Certificaciones de amenaza y/o riesgo solicitadas</t>
  </si>
  <si>
    <t>Nº de Conceptos Técnicos Emitidos de Amenaza Ruina / Nº de CT programados</t>
  </si>
  <si>
    <t>Nº de Conceptos Técnicos Emitidos de licencias de urbanismo  / Nº de CT programados</t>
  </si>
  <si>
    <t>Nº de Escenarios de riesgo ejecutados / Nº de  Escenarios de riesgo programados</t>
  </si>
  <si>
    <t>Nº de Caracterizaciones  ejecutadas / Nº de Caracterizaciones programados</t>
  </si>
  <si>
    <t>Promover y Gestionar las medidas  efectivas de intervención para la reducción de riesgo y la atención de emergencias y desastres en el Distrito Capital acorde con las caracterización de los Escenarios de Riesgo</t>
  </si>
  <si>
    <t>Se realizaron acciones para la elaboración de un estudio detallado de amenaza y riesgo por movimientos en masa y diseños de medidas de mitigación en el Barrio Bella Flor de la localidad de Ciudad Bolívar en Bogotá, D.C., realizando los procesos contractuales necesarios, el producto se entregará en el primer semestre de 2017.</t>
  </si>
  <si>
    <t>Realizar levantamientos topográficos en la Subdirección de Análisis de Riesgos y Efectos del Cambio Climático</t>
  </si>
  <si>
    <t>6 conceptos técnicos de planes parciales</t>
  </si>
  <si>
    <t xml:space="preserve">Se emitieron 385 diagnósticos técnicos. </t>
  </si>
  <si>
    <t>Ejecutar de acuerdo con la programación los recursos definidos para el componente</t>
  </si>
  <si>
    <t>Actualización del plano normativo con la zonificación de amenaza para el Plan de Ordenamiento Territorial de Movimientos en Masa para la zona urbana de Bogotá D.C.</t>
  </si>
  <si>
    <t>Actualización del plano normativo con la zonificación de amenaza para el Plan de Ordenamiento Territorial Avenidas Torrenciales para la zona urbana de Bogotá D.C.</t>
  </si>
  <si>
    <t>FONDIGER 
Reducción 2015
$215 millones</t>
  </si>
  <si>
    <t xml:space="preserve">Se dio inicio al convenio y se han realizado actividades de recopilación de información secundarias y de estructuración del plan de monitoreo. </t>
  </si>
  <si>
    <t xml:space="preserve">Desarrollo del anexo técnico para iniciar actividades precontractuales </t>
  </si>
  <si>
    <t xml:space="preserve">Se cumplió con lo programado para el 2016. </t>
  </si>
  <si>
    <t>Elaboración del anexo técnico</t>
  </si>
  <si>
    <t xml:space="preserve">Se contrató la prestación de servicios para el levantamiento topográfico </t>
  </si>
  <si>
    <t>Se cuenta con una Propuesta de Avance del Contexto general de escenarios de riesgo en el D.C.</t>
  </si>
  <si>
    <t xml:space="preserve">Elaboración y retroalimentación continua de seis escenarios de riesgo por Aglomeraciones de Público, Inundaciones, Movimientos en Masa, Sísmico,  Tecnológico, Incendios Forestales; así como la elaboración del Escenario de Cambio Climático que permitirá abordar los impactos en los diferentes escenarios de riesgo. </t>
  </si>
  <si>
    <t xml:space="preserve">Puesta en marcha de la Hemeroteca Virtual de Emergencias realizando la captura de 1452 noticias con emergencias correspondientes al período 1970 a 2006. </t>
  </si>
  <si>
    <t>Se han venido retroalimentando los seis escenarios acorde con la dinamica de riesgo del Distrito .</t>
  </si>
  <si>
    <t>En el componente modernización  y simplificación de trámites se participó en cuatro sesiones de trabajo. 
En el componente de atención de Ventanilla Única  de la Construcción - VUC, se atendieron 5 requerimientos.</t>
  </si>
  <si>
    <t>Se han emitido boletines de pronósticos de lluvias para la ciudad, así como boletines de lluvias antecedentes. Esta información fue usada para realizar visitas de monitoreo geotécnico en distintas zonas de la ciudad durante la segunda temporada de lluvias del año 2016. Los boletines fueron cargados al sistema SIRE, pero para ser consultados se requiere usuario y clave de acceso; no obstante, esta información fue enviada a diversos correos de profesionales del IDIGER.</t>
  </si>
  <si>
    <t>Los datos de la RAB se encuentran disponibles a la ciudadanía para su consulta, emitiendo comunicaciones por parte de IDIGER a los peticionarios que han realizado este tipo de solicitud. La información de la RAB ha sido usada por IDIGER para emitir reportes sísmicos de algunos eventos sísmicos de interés sentidos en la ciudad. Estos reportes se encuentran almacenados en el sistema SIRE, no obstante se requiere usuario y clave para su acceso. Dentro de la mejora propuesta para la RAB se encuentra la estructuración de una base de datos para el almacenamiento de esta información.</t>
  </si>
  <si>
    <t>Actualmente se encuentra definida la estructura bajo la cual funcionará el sistema de alerta. Con relación a la visualización en tiempo real de la información meteorológica e hidrometeorológica, la segunda ya puede ser consultada a través de la página web del IDIGER. Nos encontramos trabajando en la integración de información de estaciones de otras entidades.</t>
  </si>
  <si>
    <t>Se contrató con una firma especializada la ampliación y mejoramiento del sistema de comunicaciones de banda requerido por el IDIGER para las redes de monitoreo que administra la entidad.</t>
  </si>
  <si>
    <t>Se contrató un profesional con experiencia en meteorología y manejo del modelo de predicción del estado del tiempo, WRF, quién está realizando mejoras en el modelo para la generación de información base que permitirá soportar la emisión de pronósticos meteorológicos.</t>
  </si>
  <si>
    <t xml:space="preserve">Durante el período Julio - Dic.16 Se emitieron 24 conceptos técnicos de licencias de urbanismo con recursos del plan de desarrollo Bogotá Humana . 
En el plan de desarrollo  Bogotá Mejor para Todos se emitió un concepto técnico de licencias de urbanismo </t>
  </si>
  <si>
    <t>En el último trimestre hubo 2 comités planes parciales (Oct 28 y Nov 30 de 2016)</t>
  </si>
  <si>
    <t xml:space="preserve">Durante el período Julio - Dic. 31/16 Se emitieron 5 conceptos técnicos de planes parciales con recursos del plan de desarrollo Bogotá Humana  
En el Plan de Desarrollo  Bogotá Mejor para Todos se emitió un concepto técnico de Planes Parciales
</t>
  </si>
  <si>
    <t>En el último trimestre hubo 2 comités Legalización y Regularización (Oct 18 y Dic 15)</t>
  </si>
  <si>
    <t>Se atendieron 87 eventos de emergencias</t>
  </si>
  <si>
    <t>En el período de Julio - Dic./16 se atendieron 87 eventos de emergencias</t>
  </si>
  <si>
    <t xml:space="preserve">Se están formulando los estudios previos para la adquisición de más equipos para la ampliación de las redes de monitoreo que administra el IDIGER. Hemos tenido retrasos con la recepción de cotizaciones para la elaboración del estudio de mercado correspondiente.
El proceso se publicará en el 2017. </t>
  </si>
  <si>
    <t>Se contrató con la firma Ecustic Ltda., la insonorización del espacio donde se ubica el servidor que controla el radar meteorológico.
Con relación a los estudios previos que soportarán la contratación de los servicios de adecuación del centro de monitoreo del IDIGER, se están realizando ajustes.</t>
  </si>
  <si>
    <t>Durante el período Julio - Sep./16 se emitieron 46  conceptos de amenaza ruina con recursos del plan de desarrollo Bogotá Humana. 
Durante el período Oct . - Dic./16 se emitieron 12 Conceptos técnicos de amenaza ruina en el plan de desarrollo  Bogotá Mejor para Todos.</t>
  </si>
  <si>
    <t>Se realizó el seguimiento a los convenios 001-2015 Jardin Botánico, Convenio 003-2015 Secretaria de Ambiente 
Convenio 184-2014 Fondo Desarrollo Local de Usme.</t>
  </si>
  <si>
    <t xml:space="preserve">Durante el período Julio -Dic. /16 Se emitieron 7 conceptos técnicos de legalización con recursos del plan de desarrollo Bogotá Humana  
En el Plan de Desarrollo  Bogotá Mejor para Todos se emitió un concepto técnico de legalización. </t>
  </si>
  <si>
    <t xml:space="preserve">Se emitieron 25 conceptos técnicos de licencias de urbanismo </t>
  </si>
  <si>
    <t>Se emitieron 58 Conceptos de Amenaza de Ruina</t>
  </si>
  <si>
    <t xml:space="preserve">Adicionalmente, durante el período Jul.- Dic/16 se  realizaron acompañamientos para reuniones con comunidad y recorridos interinstitucionales a zonas priorizadas. </t>
  </si>
  <si>
    <t xml:space="preserve">En el período de Julio - Dic./16 se emitieron 385 diagnósticos técnicos </t>
  </si>
  <si>
    <t>Se atendieron 277 requerimientos cartográficos</t>
  </si>
  <si>
    <t>En el período de Julio - Dic./16 se atendieron 277 requerimientos cartográficos</t>
  </si>
  <si>
    <t xml:space="preserve">Se participó en la CISPAER y en las reuniones convocadas por cada una de las mesas de la comisión,  se cuenta con ayuda de memoria de cada  reunión. </t>
  </si>
  <si>
    <t xml:space="preserve">Se participó en las sesiones de la comisión Intersectorial, asi como en las Operaciones citadas durante el año 2016. Se cuenta con ayuda de memoria de cada  reunión.  </t>
  </si>
  <si>
    <t xml:space="preserve">No presenta avance en la vigencia 2016.
La emisión de los conceptos técnicos esta sujeta a la solicitud de la Secretaria de Hábitat. </t>
  </si>
  <si>
    <t xml:space="preserve">Seguimiento al plan de mejoramiento a cargo de la SARECC. </t>
  </si>
  <si>
    <t xml:space="preserve">Durante el segundo semestre se realizaron reuniones con los lideres de los grupos funcionales de la SARECC, para realizar el seguimiento y control. </t>
  </si>
  <si>
    <t>Se formuló el plan de acción acorde con los lineamientos del plan de desarrollo Bogotá Mejor para Todos y las funciones de la SARECC.</t>
  </si>
  <si>
    <t>En el período Jul. - Dic./16 no se aprobaron procedimientos actualizados a cargo de la SARECC</t>
  </si>
  <si>
    <t>En el período Jul. - Dic./16 se realizó el seguimiento de 44  hallazgos a cargo de la SARECC
Frente a las acciones del plan de mejoramiento  con corte Dic.31/16 presenta un cumplimiento del 80%. 
Durante el segundo semestre de 2016 se lograron cerrar 31 acciones de mejora, lo cual evidencia una gestión importante en la SARECC para mejorar los procesos.</t>
  </si>
  <si>
    <t xml:space="preserve">Se realizó el seguimiento al plan de acción, de acuerdo con los lineamientos establecidos por la OAP. </t>
  </si>
  <si>
    <t xml:space="preserve">Se han adoptado practicas en el seguimiento a la supervisión de los contratos. A la fecha la SARECC cuenta con un formato borrador para realizar los informes de supervisión. </t>
  </si>
  <si>
    <t>Durante el segundo semestre de 2016, se realizó seguimiento detalado a las reservas a cargo de la SARECC, logrando el 100% de los pagos.</t>
  </si>
  <si>
    <t xml:space="preserve">Se identificó la necesidad de actualizar los procedimientos de la SARECC, en el marco del acuerdo 007 de 2016. </t>
  </si>
  <si>
    <t xml:space="preserve">Esta en proceso la actualización del procedimiento de estudios y diseños, a la fecha se encuentra en revisión. </t>
  </si>
  <si>
    <t xml:space="preserve">* Se elaboró y aprobó por parte de las instancias del SDGRCC el Documento de lineamientos, estructura y justificación de actualización del PDGR-CC y su armonización con el Plan de Desarrollo Económico, Social, Ambiental y de Obras Públicas para Bogotá D.C 2016-2020 “Bogotá mejor para todos
* Se formuló un documento preliminar de proyecto de acuerdo del CDGRCC, por el cual se ajusta y actualiza el PDGCC que será objeto de mejoramiento con el aporte en la revisión y ajuste que realicen las entidades en 2017. Así mismo, se deberá seguir todo el procedimiento establecido  en el Acuerdo Distrital 638 de 2016 del 31 de marzo de 201,  la Circular 027 de 2016 y el Decreto Distrital 323 de 2016. </t>
  </si>
  <si>
    <t xml:space="preserve">* El aporte y la coordinación con la SDA y particularmente con la DPSIA, ha sido notable. De hecho la SDA como cabeza de sector debe presentar a la Secretaría Jurídica el proyecto de ajuste del Decreto 579 de 2015. La evidencia de la articulación con la SDA, reposa en el Anexo 4. Como el proceso de revisión continúa en 2017, se puede decir que el avance ponderado de este producto es del 60%.
* Se realizó un  proceso de participación y coordinación con por lo menos 15 entidades del SDGRCC y 60 servidores públicos representantes de las mismas. </t>
  </si>
  <si>
    <t>Oficina Asesora de Planeación</t>
  </si>
  <si>
    <t>Se emitieron 8 conceptos técnicos de legalización y regularización de barrios</t>
  </si>
  <si>
    <t>* Diagnóstico de la amenaza por inundación.
* Definición área de estudio
* Revisión información secundaria. 
* Definición de metodologías para ejecutar el plano.</t>
  </si>
  <si>
    <t>Consolidación de información georreferenciada existente en el IDIGER, sobre suelos de protección.</t>
  </si>
  <si>
    <t>Consolidación de información de elementos expuestos (edificaciones y líneas vitales) para la generación de los mapas con condición de riesgo.</t>
  </si>
  <si>
    <t xml:space="preserve">Elaboración de matriz para trabajo institucional e interinstitucional para la generación de articulado de programas y proyectos. </t>
  </si>
  <si>
    <t xml:space="preserve">Durante el período Julio - Sep.19/16 se emitieron 540 certificaciones de riesgo con recursos del plan de desarrollo Bogotá Humana.  
Del 20 de Septiembre al 31 de Diciembre/16 se emitieron 962 certificaciones con recursos del plan de desarrollo Bogotá Mejor para Todos. </t>
  </si>
  <si>
    <t xml:space="preserve">Se emitieron 1502 certificaciones de riesgos </t>
  </si>
  <si>
    <t xml:space="preserve">Durante Sep,/16 se realizó la revisión de antecedentes, visita técnica y elaboración del plan de acción para las acciones judiciales de: Buenavista Oriental III, Buenavista Oriental I y II, Sotavento. 
Esta actividad se realizó con recursos del 
Plan de Desarrollo Bogotá Humana.
</t>
  </si>
  <si>
    <t>FONDIGER 
Reducción 2015 
9 contratos PS $499 millones. 
Arriendo oficina 8 meses $346,1 millones.
FONDIGER 
Conocimiento 2016 
21 contratos PS $732,8 millones.</t>
  </si>
  <si>
    <t>Para la vigencia 2016 se tenía $1.318 millones de presupuesto asignado al proyecto de inversión 1172, de los cuales se ejecutaron $1.293 millones que corresponde al 98%.</t>
  </si>
  <si>
    <t xml:space="preserve">De acuerdo con la contratación se realizó la programación del PAC, con el fin de mejorar la ejecución del PAC se implementaron puntos de control en la revisión de las cuentas de los contratistas y se realizó el seguimiento para que los cobros se realizarán dentro de las fechas programadas. </t>
  </si>
  <si>
    <r>
      <t xml:space="preserve">Richard Alberto Vargas Hernández - 
</t>
    </r>
    <r>
      <rPr>
        <sz val="12"/>
        <color indexed="8"/>
        <rFont val="Arial"/>
        <family val="2"/>
      </rPr>
      <t>Director General IDIGER</t>
    </r>
  </si>
  <si>
    <r>
      <rPr>
        <b/>
        <sz val="12"/>
        <color indexed="8"/>
        <rFont val="Arial"/>
        <family val="2"/>
      </rPr>
      <t xml:space="preserve">Diana Patricia Arévalo Sánchez </t>
    </r>
    <r>
      <rPr>
        <sz val="12"/>
        <color indexed="8"/>
        <rFont val="Arial"/>
        <family val="2"/>
      </rPr>
      <t xml:space="preserve">
Subidrectora de Análisis de Riesgos y Efecto del Cambio Climático</t>
    </r>
  </si>
  <si>
    <r>
      <rPr>
        <b/>
        <sz val="12"/>
        <color indexed="8"/>
        <rFont val="Arial"/>
        <family val="2"/>
      </rPr>
      <t>Jorge Enrique Angarita López</t>
    </r>
    <r>
      <rPr>
        <sz val="12"/>
        <color indexed="8"/>
        <rFont val="Arial"/>
        <family val="2"/>
      </rPr>
      <t xml:space="preserve"> -
 Jefe de la Oficina Asesora de Planeación</t>
    </r>
  </si>
  <si>
    <r>
      <rPr>
        <b/>
        <sz val="12"/>
        <color indexed="8"/>
        <rFont val="Arial"/>
        <family val="2"/>
      </rPr>
      <t xml:space="preserve">Claudia Liliana Guerrero </t>
    </r>
    <r>
      <rPr>
        <sz val="12"/>
        <color indexed="8"/>
        <rFont val="Arial"/>
        <family val="2"/>
      </rPr>
      <t xml:space="preserve">
Prof. Oficina Asesora de Planeación</t>
    </r>
  </si>
  <si>
    <r>
      <t xml:space="preserve">Diana Patricia Arévalo Sánchez 
</t>
    </r>
    <r>
      <rPr>
        <sz val="11"/>
        <color indexed="8"/>
        <rFont val="Arial"/>
        <family val="2"/>
      </rPr>
      <t>Subidrectora de Análisis de Riesgos y Efecto del Cambio Climático</t>
    </r>
  </si>
  <si>
    <r>
      <t xml:space="preserve">Elsa Lucía Trujillo Romero 
</t>
    </r>
    <r>
      <rPr>
        <sz val="11"/>
        <color indexed="8"/>
        <rFont val="Arial"/>
        <family val="2"/>
      </rPr>
      <t>Contratista 
Subdirección de Análisis de Riesgos y Efecto del Cambio Climático</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</si>
</sst>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 #,##0.00\ _€_-;\-* #,##0.00\ _€_-;_-* &quot;-&quot;??\ _€_-;_-@_-"/>
    <numFmt numFmtId="165" formatCode="0.0%"/>
    <numFmt numFmtId="166" formatCode="_(&quot;$&quot;\ * #,##0_);_(&quot;$&quot;\ * \(#,##0\);_(&quot;$&quot;\ * &quot;-&quot;??_);_(@_)"/>
    <numFmt numFmtId="167" formatCode="_-* #,##0\ _€_-;\-* #,##0\ _€_-;_-* &quot;-&quot;??\ _€_-;_-@_-"/>
    <numFmt numFmtId="168" formatCode="_-* #,##0.0\ _€_-;\-* #,##0.0\ _€_-;_-* &quot;-&quot;??\ _€_-;_-@_-"/>
  </numFmts>
  <fonts count="38"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name val="Arial"/>
      <family val="2"/>
    </font>
    <font>
      <b/>
      <sz val="10"/>
      <name val="Arial"/>
      <family val="2"/>
    </font>
    <font>
      <sz val="11"/>
      <color indexed="10"/>
      <name val="Arial"/>
      <family val="2"/>
    </font>
    <font>
      <sz val="11"/>
      <name val="Arial"/>
      <family val="2"/>
    </font>
    <font>
      <sz val="10"/>
      <color rgb="FF222222"/>
      <name val="Arial"/>
      <family val="2"/>
    </font>
    <font>
      <sz val="8"/>
      <color theme="1"/>
      <name val="Calibri"/>
      <family val="2"/>
      <scheme val="minor"/>
    </font>
    <font>
      <sz val="8"/>
      <color rgb="FF000000"/>
      <name val="Calibri"/>
      <family val="2"/>
      <scheme val="minor"/>
    </font>
    <font>
      <sz val="8"/>
      <color rgb="FF595959"/>
      <name val="Calibri"/>
      <family val="2"/>
    </font>
    <font>
      <sz val="10"/>
      <color theme="1"/>
      <name val="Arial"/>
      <family val="2"/>
    </font>
    <font>
      <sz val="10"/>
      <name val="Arial"/>
      <family val="2"/>
    </font>
    <font>
      <sz val="10"/>
      <color rgb="FFFF0000"/>
      <name val="Arial"/>
      <family val="2"/>
    </font>
    <font>
      <b/>
      <sz val="10"/>
      <name val="Arial Narrow"/>
      <family val="2"/>
    </font>
    <font>
      <b/>
      <sz val="9"/>
      <color indexed="81"/>
      <name val="Tahoma"/>
      <family val="2"/>
    </font>
    <font>
      <sz val="10"/>
      <name val="Arial"/>
      <family val="2"/>
    </font>
    <font>
      <sz val="12"/>
      <color indexed="8"/>
      <name val="Arial"/>
      <family val="2"/>
    </font>
    <font>
      <sz val="12"/>
      <name val="Arial"/>
      <family val="2"/>
    </font>
    <font>
      <b/>
      <sz val="12"/>
      <name val="Arial Narrow"/>
      <family val="2"/>
    </font>
    <font>
      <b/>
      <sz val="12"/>
      <color indexed="8"/>
      <name val="Arial Narrow"/>
      <family val="2"/>
    </font>
    <font>
      <b/>
      <sz val="12"/>
      <name val="Arial"/>
      <family val="2"/>
    </font>
    <font>
      <sz val="10"/>
      <color theme="0"/>
      <name val="Arial"/>
      <family val="2"/>
    </font>
    <font>
      <b/>
      <sz val="14"/>
      <name val="Arial"/>
      <family val="2"/>
    </font>
    <font>
      <sz val="12"/>
      <color rgb="FFFF000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s>
  <cellStyleXfs count="6">
    <xf numFmtId="0" fontId="0" fillId="0" borderId="0"/>
    <xf numFmtId="44" fontId="16" fillId="0" borderId="0" applyFont="0" applyFill="0" applyBorder="0" applyAlignment="0" applyProtection="0"/>
    <xf numFmtId="0" fontId="15" fillId="0" borderId="0"/>
    <xf numFmtId="0" fontId="15" fillId="0" borderId="0"/>
    <xf numFmtId="164" fontId="25" fillId="0" borderId="0" applyFont="0" applyFill="0" applyBorder="0" applyAlignment="0" applyProtection="0"/>
    <xf numFmtId="9" fontId="29" fillId="0" borderId="0" applyFont="0" applyFill="0" applyBorder="0" applyAlignment="0" applyProtection="0"/>
  </cellStyleXfs>
  <cellXfs count="578">
    <xf numFmtId="0" fontId="0" fillId="0" borderId="0" xfId="0"/>
    <xf numFmtId="0" fontId="1" fillId="0" borderId="0" xfId="0" applyFont="1"/>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0" fontId="1" fillId="3" borderId="0" xfId="0" applyFont="1" applyFill="1" applyBorder="1"/>
    <xf numFmtId="0" fontId="1" fillId="3" borderId="0" xfId="0" applyFont="1" applyFill="1" applyBorder="1" applyAlignment="1">
      <alignment horizontal="center"/>
    </xf>
    <xf numFmtId="0" fontId="2"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1" fillId="3" borderId="0" xfId="0" applyFont="1" applyFill="1"/>
    <xf numFmtId="0" fontId="6" fillId="2" borderId="1" xfId="0" applyFont="1" applyFill="1" applyBorder="1" applyAlignment="1">
      <alignment horizontal="center" vertical="center" wrapText="1"/>
    </xf>
    <xf numFmtId="0" fontId="1" fillId="0" borderId="0" xfId="0" applyFont="1" applyAlignment="1">
      <alignment horizontal="center" vertical="center"/>
    </xf>
    <xf numFmtId="0" fontId="15" fillId="0" borderId="0" xfId="0" applyFont="1"/>
    <xf numFmtId="0" fontId="20" fillId="4"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20" fillId="0" borderId="0" xfId="0" applyFont="1" applyAlignment="1">
      <alignment vertical="center" wrapText="1"/>
    </xf>
    <xf numFmtId="0" fontId="1" fillId="0" borderId="1" xfId="0" applyFont="1" applyBorder="1" applyProtection="1">
      <protection locked="0"/>
    </xf>
    <xf numFmtId="14" fontId="6" fillId="0" borderId="1" xfId="0" applyNumberFormat="1" applyFont="1" applyBorder="1" applyAlignment="1" applyProtection="1">
      <alignment vertical="center" wrapText="1"/>
      <protection locked="0"/>
    </xf>
    <xf numFmtId="0" fontId="20" fillId="0" borderId="0" xfId="0" applyFont="1"/>
    <xf numFmtId="0" fontId="15" fillId="4" borderId="0" xfId="0" applyFont="1" applyFill="1"/>
    <xf numFmtId="0" fontId="0" fillId="0" borderId="0" xfId="0" applyAlignment="1">
      <alignment horizontal="center" vertical="center"/>
    </xf>
    <xf numFmtId="0" fontId="21" fillId="5" borderId="16" xfId="1" applyNumberFormat="1" applyFont="1" applyFill="1" applyBorder="1" applyAlignment="1">
      <alignment horizontal="justify" vertical="center" wrapText="1"/>
    </xf>
    <xf numFmtId="0" fontId="22" fillId="0" borderId="16" xfId="0" applyFont="1" applyBorder="1" applyAlignment="1">
      <alignment horizontal="justify" vertical="center" wrapText="1"/>
    </xf>
    <xf numFmtId="0" fontId="21" fillId="5" borderId="17" xfId="1" applyNumberFormat="1" applyFont="1" applyFill="1" applyBorder="1" applyAlignment="1">
      <alignment horizontal="justify" vertical="center" wrapText="1"/>
    </xf>
    <xf numFmtId="0" fontId="22" fillId="0" borderId="18" xfId="0" applyFont="1" applyBorder="1" applyAlignment="1">
      <alignment horizontal="justify" vertical="center" wrapText="1"/>
    </xf>
    <xf numFmtId="0" fontId="22" fillId="0" borderId="19" xfId="0" applyFont="1" applyBorder="1" applyAlignment="1">
      <alignment horizontal="justify" vertical="center" wrapText="1"/>
    </xf>
    <xf numFmtId="0" fontId="22" fillId="0" borderId="17" xfId="0" applyFont="1" applyBorder="1" applyAlignment="1">
      <alignment horizontal="justify" vertical="center" wrapText="1"/>
    </xf>
    <xf numFmtId="0" fontId="22" fillId="0" borderId="0" xfId="0" applyFont="1" applyBorder="1" applyAlignment="1">
      <alignment horizontal="justify" vertical="center" wrapText="1"/>
    </xf>
    <xf numFmtId="0" fontId="22" fillId="6" borderId="20" xfId="0" applyFont="1" applyFill="1" applyBorder="1" applyAlignment="1">
      <alignment horizontal="justify" vertical="center" wrapText="1"/>
    </xf>
    <xf numFmtId="0" fontId="21" fillId="5" borderId="21" xfId="1" applyNumberFormat="1" applyFont="1" applyFill="1" applyBorder="1" applyAlignment="1">
      <alignment horizontal="justify" vertical="center" wrapText="1"/>
    </xf>
    <xf numFmtId="0" fontId="23" fillId="0" borderId="19" xfId="0" applyFont="1" applyBorder="1" applyAlignment="1">
      <alignment horizontal="justify" vertical="center"/>
    </xf>
    <xf numFmtId="0" fontId="21" fillId="5" borderId="22" xfId="1" applyNumberFormat="1" applyFont="1" applyFill="1" applyBorder="1" applyAlignment="1">
      <alignment horizontal="justify" vertical="center" wrapText="1"/>
    </xf>
    <xf numFmtId="0" fontId="15" fillId="0" borderId="0" xfId="0" applyFont="1" applyAlignment="1">
      <alignment horizontal="center"/>
    </xf>
    <xf numFmtId="0" fontId="9" fillId="3" borderId="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6" fillId="3" borderId="2" xfId="0" applyFont="1" applyFill="1" applyBorder="1" applyAlignment="1" applyProtection="1">
      <alignment vertical="center" wrapText="1"/>
    </xf>
    <xf numFmtId="0" fontId="6" fillId="3" borderId="0" xfId="0" applyFont="1" applyFill="1" applyBorder="1" applyAlignment="1" applyProtection="1">
      <alignment horizontal="left" vertical="top"/>
    </xf>
    <xf numFmtId="0" fontId="1" fillId="3" borderId="7" xfId="0" applyFont="1" applyFill="1" applyBorder="1" applyProtection="1"/>
    <xf numFmtId="9" fontId="11" fillId="0" borderId="1" xfId="0" applyNumberFormat="1" applyFont="1" applyBorder="1" applyAlignment="1" applyProtection="1">
      <alignment horizontal="center" vertical="center" wrapText="1"/>
      <protection locked="0"/>
    </xf>
    <xf numFmtId="0" fontId="1" fillId="3" borderId="2" xfId="0" applyFont="1" applyFill="1" applyBorder="1" applyAlignment="1" applyProtection="1">
      <alignment horizontal="left" vertical="center" wrapText="1"/>
    </xf>
    <xf numFmtId="0" fontId="1" fillId="3" borderId="9" xfId="0" applyFont="1" applyFill="1" applyBorder="1" applyAlignment="1" applyProtection="1">
      <alignment horizontal="left" vertical="center" wrapText="1"/>
    </xf>
    <xf numFmtId="0" fontId="15" fillId="0" borderId="0" xfId="0" applyFont="1" applyAlignment="1">
      <alignment wrapText="1"/>
    </xf>
    <xf numFmtId="17" fontId="1" fillId="0" borderId="1" xfId="0" applyNumberFormat="1" applyFont="1" applyBorder="1" applyAlignment="1" applyProtection="1">
      <alignment horizontal="center" vertical="center"/>
      <protection locked="0"/>
    </xf>
    <xf numFmtId="0" fontId="1" fillId="0" borderId="0" xfId="0" applyFont="1" applyAlignment="1">
      <alignment horizontal="center"/>
    </xf>
    <xf numFmtId="0" fontId="10" fillId="3" borderId="0" xfId="0" applyFont="1" applyFill="1" applyBorder="1" applyAlignment="1">
      <alignment horizontal="center" vertical="center" wrapText="1"/>
    </xf>
    <xf numFmtId="0" fontId="1" fillId="0" borderId="0" xfId="0" applyFont="1" applyFill="1"/>
    <xf numFmtId="0" fontId="2" fillId="3" borderId="0" xfId="0" applyFont="1" applyFill="1" applyBorder="1" applyAlignment="1">
      <alignment horizontal="left" vertical="center" wrapText="1"/>
    </xf>
    <xf numFmtId="0" fontId="1" fillId="3" borderId="7" xfId="0" applyFont="1" applyFill="1" applyBorder="1" applyAlignment="1" applyProtection="1">
      <alignment horizontal="center"/>
    </xf>
    <xf numFmtId="14" fontId="6" fillId="0" borderId="1" xfId="0" applyNumberFormat="1" applyFont="1" applyBorder="1" applyAlignment="1" applyProtection="1">
      <alignment horizontal="center" vertical="center" wrapText="1"/>
      <protection locked="0"/>
    </xf>
    <xf numFmtId="0" fontId="1" fillId="3" borderId="0" xfId="0" applyFont="1" applyFill="1" applyBorder="1" applyAlignment="1" applyProtection="1">
      <alignment horizontal="center"/>
    </xf>
    <xf numFmtId="0" fontId="6" fillId="3" borderId="0" xfId="0" applyFont="1" applyFill="1" applyBorder="1" applyAlignment="1">
      <alignment horizontal="center" vertical="center" wrapText="1"/>
    </xf>
    <xf numFmtId="0" fontId="6" fillId="3" borderId="0" xfId="0" applyFont="1" applyFill="1" applyBorder="1" applyAlignment="1" applyProtection="1">
      <alignment vertical="center" wrapText="1"/>
    </xf>
    <xf numFmtId="0" fontId="1" fillId="0" borderId="1" xfId="0" applyFont="1" applyFill="1" applyBorder="1" applyAlignment="1" applyProtection="1">
      <alignment horizontal="center" vertical="center" wrapText="1"/>
      <protection locked="0"/>
    </xf>
    <xf numFmtId="165" fontId="1" fillId="0" borderId="1" xfId="0" applyNumberFormat="1" applyFont="1" applyBorder="1" applyAlignment="1" applyProtection="1">
      <alignment horizontal="center" vertical="center"/>
      <protection locked="0"/>
    </xf>
    <xf numFmtId="165" fontId="1" fillId="3"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65" fontId="6" fillId="0" borderId="1" xfId="0" applyNumberFormat="1" applyFont="1" applyBorder="1" applyAlignment="1" applyProtection="1">
      <alignment horizontal="center" vertical="center" wrapText="1"/>
      <protection locked="0"/>
    </xf>
    <xf numFmtId="0" fontId="27" fillId="0" borderId="1" xfId="0" applyFont="1" applyBorder="1" applyAlignment="1">
      <alignment horizontal="center" vertical="center" wrapText="1"/>
    </xf>
    <xf numFmtId="0" fontId="1" fillId="0" borderId="0" xfId="0" applyFont="1" applyAlignment="1"/>
    <xf numFmtId="165" fontId="1" fillId="3" borderId="1"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vertical="center" wrapText="1"/>
    </xf>
    <xf numFmtId="165" fontId="15" fillId="3" borderId="1" xfId="0" applyNumberFormat="1" applyFont="1" applyFill="1" applyBorder="1" applyAlignment="1" applyProtection="1">
      <alignment horizontal="center" vertical="center"/>
      <protection locked="0"/>
    </xf>
    <xf numFmtId="17" fontId="15" fillId="3" borderId="1" xfId="0" applyNumberFormat="1" applyFont="1" applyFill="1" applyBorder="1" applyAlignment="1" applyProtection="1">
      <alignment horizontal="center" vertical="center"/>
      <protection locked="0"/>
    </xf>
    <xf numFmtId="14" fontId="1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0" fontId="1" fillId="3" borderId="1" xfId="0" applyFont="1" applyFill="1" applyBorder="1"/>
    <xf numFmtId="17" fontId="1" fillId="0" borderId="1" xfId="0" applyNumberFormat="1" applyFont="1" applyFill="1" applyBorder="1" applyAlignment="1" applyProtection="1">
      <alignment horizontal="center" vertical="center"/>
      <protection locked="0"/>
    </xf>
    <xf numFmtId="167" fontId="1" fillId="3" borderId="0" xfId="4" applyNumberFormat="1" applyFont="1" applyFill="1" applyAlignment="1">
      <alignment vertical="center"/>
    </xf>
    <xf numFmtId="166" fontId="1" fillId="3" borderId="0" xfId="0" applyNumberFormat="1" applyFont="1" applyFill="1" applyAlignment="1">
      <alignment vertical="center"/>
    </xf>
    <xf numFmtId="0" fontId="1" fillId="3" borderId="0" xfId="0" applyFont="1" applyFill="1" applyAlignment="1">
      <alignment vertical="center"/>
    </xf>
    <xf numFmtId="166" fontId="1" fillId="3" borderId="0" xfId="1" applyNumberFormat="1" applyFont="1" applyFill="1" applyBorder="1" applyAlignment="1" applyProtection="1">
      <alignment vertical="center" wrapText="1"/>
      <protection locked="0"/>
    </xf>
    <xf numFmtId="167" fontId="1" fillId="3" borderId="0" xfId="4" applyNumberFormat="1" applyFont="1" applyFill="1"/>
    <xf numFmtId="166" fontId="1" fillId="3" borderId="0" xfId="0" applyNumberFormat="1" applyFont="1" applyFill="1"/>
    <xf numFmtId="165" fontId="1" fillId="0" borderId="15" xfId="0" applyNumberFormat="1" applyFont="1" applyBorder="1" applyAlignment="1" applyProtection="1">
      <alignment horizontal="center" vertical="center" wrapText="1"/>
      <protection locked="0"/>
    </xf>
    <xf numFmtId="0" fontId="1" fillId="0" borderId="0" xfId="0" applyFont="1" applyAlignment="1">
      <alignment vertical="center"/>
    </xf>
    <xf numFmtId="0" fontId="3" fillId="0" borderId="1" xfId="0" applyFont="1" applyBorder="1" applyAlignment="1">
      <alignment horizontal="center" vertical="center" wrapText="1"/>
    </xf>
    <xf numFmtId="0" fontId="5" fillId="3" borderId="0" xfId="0" applyFont="1" applyFill="1" applyBorder="1" applyAlignment="1">
      <alignment horizontal="center" vertical="center" wrapText="1"/>
    </xf>
    <xf numFmtId="0" fontId="1" fillId="0" borderId="0" xfId="0" applyFont="1" applyFill="1" applyAlignment="1">
      <alignment vertical="center"/>
    </xf>
    <xf numFmtId="0" fontId="1" fillId="0" borderId="1" xfId="0" applyFont="1" applyBorder="1" applyAlignment="1">
      <alignment horizontal="justify" vertical="center" wrapText="1"/>
    </xf>
    <xf numFmtId="9" fontId="30" fillId="0" borderId="1" xfId="5" applyFont="1" applyBorder="1" applyAlignment="1">
      <alignment horizontal="center" vertical="center"/>
    </xf>
    <xf numFmtId="0" fontId="1" fillId="0" borderId="1" xfId="0" applyFont="1" applyBorder="1"/>
    <xf numFmtId="0" fontId="1" fillId="3" borderId="0" xfId="0" applyFont="1" applyFill="1" applyBorder="1" applyAlignment="1">
      <alignment vertical="center"/>
    </xf>
    <xf numFmtId="0" fontId="1" fillId="3" borderId="12" xfId="0" applyFont="1" applyFill="1" applyBorder="1"/>
    <xf numFmtId="0" fontId="3" fillId="3" borderId="0" xfId="0" applyFont="1" applyFill="1" applyBorder="1" applyAlignment="1" applyProtection="1">
      <alignment vertical="center"/>
    </xf>
    <xf numFmtId="0" fontId="6" fillId="3"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7" fillId="0" borderId="0" xfId="0" applyFont="1" applyAlignment="1">
      <alignment vertical="center"/>
    </xf>
    <xf numFmtId="167" fontId="7" fillId="0" borderId="0" xfId="4" applyNumberFormat="1" applyFont="1" applyAlignment="1">
      <alignment vertical="center"/>
    </xf>
    <xf numFmtId="164" fontId="7" fillId="0" borderId="0" xfId="4" applyNumberFormat="1" applyFont="1" applyAlignment="1">
      <alignment vertical="center"/>
    </xf>
    <xf numFmtId="164" fontId="1" fillId="0" borderId="0" xfId="4" applyNumberFormat="1" applyFont="1" applyAlignment="1">
      <alignment vertical="center"/>
    </xf>
    <xf numFmtId="167" fontId="1" fillId="0" borderId="0" xfId="4" applyNumberFormat="1" applyFont="1" applyAlignment="1">
      <alignment vertical="center"/>
    </xf>
    <xf numFmtId="0" fontId="1" fillId="0" borderId="0" xfId="0" applyFont="1" applyBorder="1" applyAlignment="1">
      <alignment horizontal="justify" vertical="center" wrapText="1"/>
    </xf>
    <xf numFmtId="44" fontId="1" fillId="0" borderId="0" xfId="1" applyFont="1" applyBorder="1" applyAlignment="1">
      <alignment vertical="center"/>
    </xf>
    <xf numFmtId="9" fontId="30" fillId="0" borderId="0" xfId="5" applyFont="1" applyBorder="1" applyAlignment="1">
      <alignment horizontal="center" vertical="center"/>
    </xf>
    <xf numFmtId="0" fontId="1" fillId="0" borderId="0" xfId="0" applyFont="1" applyBorder="1"/>
    <xf numFmtId="0" fontId="1" fillId="0" borderId="0" xfId="0" applyFont="1" applyBorder="1" applyAlignment="1">
      <alignment vertical="center"/>
    </xf>
    <xf numFmtId="0" fontId="1" fillId="0" borderId="15" xfId="0" applyFont="1" applyFill="1" applyBorder="1" applyAlignment="1" applyProtection="1">
      <alignment horizontal="center" vertical="center" wrapText="1"/>
      <protection locked="0"/>
    </xf>
    <xf numFmtId="165" fontId="1" fillId="0" borderId="15" xfId="0" applyNumberFormat="1" applyFont="1" applyBorder="1" applyAlignment="1" applyProtection="1">
      <alignment horizontal="center" vertical="center"/>
      <protection locked="0"/>
    </xf>
    <xf numFmtId="17" fontId="1" fillId="0" borderId="15" xfId="0" applyNumberFormat="1" applyFont="1" applyBorder="1" applyAlignment="1" applyProtection="1">
      <alignment horizontal="center" vertical="center"/>
      <protection locked="0"/>
    </xf>
    <xf numFmtId="14" fontId="13" fillId="0" borderId="15" xfId="0" applyNumberFormat="1" applyFont="1" applyBorder="1" applyAlignment="1" applyProtection="1">
      <alignment horizontal="center" vertical="center" wrapText="1"/>
      <protection locked="0"/>
    </xf>
    <xf numFmtId="165" fontId="1" fillId="3" borderId="0" xfId="0" applyNumberFormat="1" applyFont="1" applyFill="1" applyBorder="1" applyAlignment="1" applyProtection="1">
      <alignment horizontal="center" vertical="center" wrapText="1"/>
      <protection locked="0"/>
    </xf>
    <xf numFmtId="165" fontId="6" fillId="0" borderId="11" xfId="0" applyNumberFormat="1" applyFont="1" applyBorder="1" applyAlignment="1" applyProtection="1">
      <alignment horizontal="center" vertical="center" wrapText="1"/>
      <protection locked="0"/>
    </xf>
    <xf numFmtId="17" fontId="1" fillId="0" borderId="11" xfId="0" applyNumberFormat="1" applyFont="1" applyBorder="1" applyAlignment="1" applyProtection="1">
      <alignment vertical="center"/>
      <protection locked="0"/>
    </xf>
    <xf numFmtId="0" fontId="1" fillId="0" borderId="11" xfId="0" applyFont="1" applyBorder="1"/>
    <xf numFmtId="0" fontId="1" fillId="0" borderId="11" xfId="0" applyFont="1" applyBorder="1" applyAlignment="1">
      <alignment horizontal="justify" vertical="center" wrapText="1"/>
    </xf>
    <xf numFmtId="0" fontId="1" fillId="0" borderId="13" xfId="0" applyFont="1" applyFill="1" applyBorder="1" applyAlignment="1" applyProtection="1">
      <alignment horizontal="center" vertical="center" wrapText="1"/>
      <protection locked="0"/>
    </xf>
    <xf numFmtId="44" fontId="10" fillId="3" borderId="0" xfId="0" applyNumberFormat="1" applyFont="1" applyFill="1" applyBorder="1" applyAlignment="1">
      <alignment vertical="center"/>
    </xf>
    <xf numFmtId="9" fontId="10" fillId="3" borderId="0" xfId="0" applyNumberFormat="1" applyFont="1" applyFill="1" applyBorder="1" applyAlignment="1">
      <alignment horizontal="center" vertical="center"/>
    </xf>
    <xf numFmtId="0" fontId="7" fillId="3" borderId="0" xfId="0" applyFont="1" applyFill="1" applyBorder="1"/>
    <xf numFmtId="0" fontId="1" fillId="3" borderId="0" xfId="0" applyFont="1" applyFill="1" applyBorder="1" applyAlignment="1">
      <alignment horizontal="center" vertical="center"/>
    </xf>
    <xf numFmtId="0" fontId="7" fillId="3" borderId="0" xfId="0" applyFont="1" applyFill="1" applyBorder="1" applyAlignment="1">
      <alignment vertical="center"/>
    </xf>
    <xf numFmtId="166" fontId="11" fillId="3" borderId="0" xfId="1" applyNumberFormat="1" applyFont="1" applyFill="1" applyBorder="1" applyAlignment="1" applyProtection="1">
      <alignment horizontal="center" vertical="center" wrapText="1"/>
      <protection locked="0"/>
    </xf>
    <xf numFmtId="9" fontId="11" fillId="3" borderId="0" xfId="5" applyFont="1" applyFill="1" applyBorder="1" applyAlignment="1" applyProtection="1">
      <alignment horizontal="center" vertical="center" wrapText="1"/>
      <protection locked="0"/>
    </xf>
    <xf numFmtId="165" fontId="9" fillId="0" borderId="11" xfId="0" applyNumberFormat="1" applyFont="1" applyBorder="1" applyAlignment="1" applyProtection="1">
      <alignment horizontal="center" vertical="center" wrapText="1"/>
      <protection locked="0"/>
    </xf>
    <xf numFmtId="14" fontId="1" fillId="0" borderId="11" xfId="0" applyNumberFormat="1" applyFont="1" applyBorder="1" applyAlignment="1" applyProtection="1">
      <alignment horizontal="center" vertical="center" wrapText="1"/>
      <protection locked="0"/>
    </xf>
    <xf numFmtId="165" fontId="1" fillId="0" borderId="11" xfId="0" applyNumberFormat="1" applyFont="1" applyBorder="1" applyAlignment="1" applyProtection="1">
      <alignment horizontal="center" vertical="center" wrapText="1"/>
      <protection locked="0"/>
    </xf>
    <xf numFmtId="165" fontId="1" fillId="3" borderId="13" xfId="0" applyNumberFormat="1" applyFont="1" applyFill="1" applyBorder="1" applyAlignment="1" applyProtection="1">
      <alignment horizontal="center" vertical="center" wrapText="1"/>
      <protection locked="0"/>
    </xf>
    <xf numFmtId="44" fontId="10" fillId="0" borderId="11" xfId="1" applyFont="1" applyBorder="1" applyAlignment="1">
      <alignment vertical="center"/>
    </xf>
    <xf numFmtId="9" fontId="10" fillId="0" borderId="11" xfId="5" applyFont="1" applyBorder="1" applyAlignment="1">
      <alignment horizontal="center" vertical="center"/>
    </xf>
    <xf numFmtId="0" fontId="9" fillId="0" borderId="0" xfId="0" applyFont="1" applyFill="1" applyBorder="1" applyAlignment="1" applyProtection="1">
      <alignment horizontal="center" vertical="center" wrapText="1"/>
      <protection locked="0"/>
    </xf>
    <xf numFmtId="165" fontId="1" fillId="3" borderId="13" xfId="0" applyNumberFormat="1" applyFont="1" applyFill="1" applyBorder="1" applyAlignment="1">
      <alignment horizontal="center" vertical="center" wrapText="1"/>
    </xf>
    <xf numFmtId="17" fontId="1" fillId="0" borderId="13" xfId="0" applyNumberFormat="1" applyFont="1" applyBorder="1" applyAlignment="1" applyProtection="1">
      <alignment horizontal="center" vertical="center"/>
      <protection locked="0"/>
    </xf>
    <xf numFmtId="165" fontId="1" fillId="3" borderId="15" xfId="0" applyNumberFormat="1" applyFont="1" applyFill="1" applyBorder="1" applyAlignment="1">
      <alignment horizontal="center" vertical="center" wrapText="1"/>
    </xf>
    <xf numFmtId="0" fontId="9" fillId="3" borderId="0" xfId="0" applyFont="1" applyFill="1" applyBorder="1" applyAlignment="1" applyProtection="1">
      <alignment horizontal="left" vertical="center" wrapText="1"/>
      <protection locked="0"/>
    </xf>
    <xf numFmtId="9" fontId="1" fillId="3" borderId="0" xfId="0" applyNumberFormat="1" applyFont="1" applyFill="1" applyBorder="1" applyAlignment="1" applyProtection="1">
      <alignment horizontal="center" vertical="center" wrapText="1"/>
      <protection locked="0"/>
    </xf>
    <xf numFmtId="0" fontId="1" fillId="3" borderId="0" xfId="0" applyFont="1" applyFill="1" applyBorder="1" applyProtection="1">
      <protection locked="0"/>
    </xf>
    <xf numFmtId="14" fontId="6" fillId="3" borderId="0" xfId="0" applyNumberFormat="1" applyFont="1" applyFill="1" applyBorder="1" applyAlignment="1" applyProtection="1">
      <alignment vertical="center" wrapText="1"/>
      <protection locked="0"/>
    </xf>
    <xf numFmtId="14" fontId="6" fillId="3" borderId="0" xfId="0" applyNumberFormat="1" applyFont="1" applyFill="1" applyBorder="1" applyAlignment="1" applyProtection="1">
      <alignment horizontal="center" vertical="center" wrapText="1"/>
      <protection locked="0"/>
    </xf>
    <xf numFmtId="17" fontId="1" fillId="0" borderId="11" xfId="0" applyNumberFormat="1" applyFont="1" applyBorder="1" applyAlignment="1" applyProtection="1">
      <alignment horizontal="center" vertical="center"/>
      <protection locked="0"/>
    </xf>
    <xf numFmtId="14" fontId="6" fillId="0" borderId="11" xfId="0" applyNumberFormat="1" applyFont="1" applyBorder="1" applyAlignment="1" applyProtection="1">
      <alignment horizontal="center" vertical="center" wrapText="1"/>
      <protection locked="0"/>
    </xf>
    <xf numFmtId="0" fontId="1" fillId="0" borderId="11" xfId="0" applyFont="1" applyBorder="1" applyProtection="1">
      <protection locked="0"/>
    </xf>
    <xf numFmtId="14" fontId="6" fillId="0" borderId="11" xfId="0" applyNumberFormat="1" applyFont="1" applyBorder="1" applyAlignment="1" applyProtection="1">
      <alignment vertical="center" wrapText="1"/>
      <protection locked="0"/>
    </xf>
    <xf numFmtId="0" fontId="1" fillId="3" borderId="7" xfId="0" applyFont="1" applyFill="1" applyBorder="1" applyAlignment="1" applyProtection="1">
      <alignment vertical="center" wrapText="1"/>
      <protection locked="0"/>
    </xf>
    <xf numFmtId="0" fontId="1" fillId="0" borderId="0" xfId="0" applyFont="1" applyFill="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166" fontId="9" fillId="0" borderId="11" xfId="1" applyNumberFormat="1" applyFont="1" applyBorder="1" applyAlignment="1">
      <alignment vertical="center"/>
    </xf>
    <xf numFmtId="0" fontId="15" fillId="3" borderId="0" xfId="0" applyFont="1" applyFill="1" applyBorder="1" applyProtection="1"/>
    <xf numFmtId="0" fontId="1" fillId="3" borderId="3" xfId="0" applyFont="1" applyFill="1" applyBorder="1"/>
    <xf numFmtId="0" fontId="3" fillId="3" borderId="7" xfId="0" applyFont="1" applyFill="1" applyBorder="1" applyAlignment="1" applyProtection="1">
      <alignment horizontal="center" vertical="center"/>
    </xf>
    <xf numFmtId="0" fontId="1" fillId="3" borderId="7" xfId="0" applyFont="1" applyFill="1" applyBorder="1"/>
    <xf numFmtId="0" fontId="1" fillId="3" borderId="8" xfId="0" applyFont="1" applyFill="1" applyBorder="1"/>
    <xf numFmtId="0" fontId="6" fillId="3" borderId="7" xfId="0" applyFont="1" applyFill="1" applyBorder="1" applyAlignment="1" applyProtection="1">
      <alignment vertical="center" wrapText="1"/>
    </xf>
    <xf numFmtId="0" fontId="2" fillId="3" borderId="5"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left" vertical="center" wrapText="1"/>
      <protection locked="0"/>
    </xf>
    <xf numFmtId="0" fontId="6" fillId="3" borderId="7" xfId="0" applyFont="1" applyFill="1" applyBorder="1" applyAlignment="1">
      <alignment horizontal="center" vertical="center" wrapText="1"/>
    </xf>
    <xf numFmtId="0" fontId="6" fillId="3" borderId="0" xfId="0" applyFont="1" applyFill="1" applyBorder="1" applyAlignment="1" applyProtection="1">
      <alignment vertical="center" wrapText="1"/>
      <protection locked="0"/>
    </xf>
    <xf numFmtId="165" fontId="1" fillId="3" borderId="1" xfId="0" applyNumberFormat="1"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3" borderId="0" xfId="0" applyFont="1" applyFill="1" applyBorder="1" applyAlignment="1">
      <alignment horizontal="center" vertical="center" wrapText="1"/>
    </xf>
    <xf numFmtId="0" fontId="6" fillId="3" borderId="0" xfId="0" applyFont="1" applyFill="1" applyBorder="1" applyAlignment="1" applyProtection="1">
      <alignment horizontal="center" vertical="center" wrapText="1"/>
    </xf>
    <xf numFmtId="165" fontId="30" fillId="0" borderId="1" xfId="5" applyNumberFormat="1" applyFont="1" applyBorder="1" applyAlignment="1">
      <alignment horizontal="center" vertical="center"/>
    </xf>
    <xf numFmtId="10" fontId="30" fillId="0" borderId="1" xfId="5" applyNumberFormat="1" applyFont="1" applyBorder="1" applyAlignment="1">
      <alignment horizontal="center" vertical="center"/>
    </xf>
    <xf numFmtId="17" fontId="1" fillId="0" borderId="1" xfId="0" applyNumberFormat="1" applyFont="1" applyBorder="1" applyAlignment="1" applyProtection="1">
      <alignment vertical="center"/>
      <protection locked="0"/>
    </xf>
    <xf numFmtId="9" fontId="30" fillId="3" borderId="1" xfId="5" applyFont="1" applyFill="1" applyBorder="1" applyAlignment="1">
      <alignment horizontal="center" vertical="center"/>
    </xf>
    <xf numFmtId="166" fontId="1" fillId="3" borderId="1" xfId="0" applyNumberFormat="1" applyFont="1" applyFill="1" applyBorder="1" applyAlignment="1">
      <alignment vertical="center" wrapText="1"/>
    </xf>
    <xf numFmtId="165" fontId="30" fillId="3" borderId="1" xfId="5" applyNumberFormat="1" applyFont="1" applyFill="1" applyBorder="1" applyAlignment="1">
      <alignment horizontal="center" vertical="center"/>
    </xf>
    <xf numFmtId="0" fontId="1" fillId="0" borderId="15" xfId="0" applyFont="1" applyBorder="1" applyAlignment="1">
      <alignment horizontal="justify" vertical="center" wrapText="1"/>
    </xf>
    <xf numFmtId="9" fontId="30" fillId="0" borderId="15" xfId="5" applyFont="1" applyBorder="1" applyAlignment="1">
      <alignment horizontal="center" vertical="center"/>
    </xf>
    <xf numFmtId="0" fontId="1" fillId="0" borderId="15" xfId="0" applyFont="1" applyBorder="1"/>
    <xf numFmtId="9" fontId="10" fillId="0" borderId="1" xfId="5" applyFont="1" applyBorder="1" applyAlignment="1">
      <alignment horizontal="center" vertical="center"/>
    </xf>
    <xf numFmtId="166" fontId="10" fillId="0" borderId="1" xfId="1" applyNumberFormat="1" applyFont="1" applyBorder="1" applyAlignment="1">
      <alignment vertical="center"/>
    </xf>
    <xf numFmtId="166" fontId="10" fillId="0" borderId="11" xfId="1" applyNumberFormat="1" applyFont="1" applyBorder="1" applyAlignment="1">
      <alignment vertical="center"/>
    </xf>
    <xf numFmtId="0" fontId="1" fillId="0" borderId="1" xfId="0" applyFont="1" applyBorder="1" applyAlignment="1">
      <alignment vertical="center"/>
    </xf>
    <xf numFmtId="0" fontId="1" fillId="0" borderId="1" xfId="0" applyFont="1" applyBorder="1" applyAlignment="1">
      <alignment horizontal="center" vertical="center" wrapText="1"/>
    </xf>
    <xf numFmtId="17" fontId="1" fillId="3" borderId="1" xfId="0" applyNumberFormat="1" applyFont="1" applyFill="1" applyBorder="1" applyAlignment="1" applyProtection="1">
      <alignment horizontal="center" vertical="center"/>
      <protection locked="0"/>
    </xf>
    <xf numFmtId="0" fontId="1" fillId="3" borderId="1" xfId="0" applyFont="1" applyFill="1" applyBorder="1" applyAlignment="1">
      <alignment horizontal="center" vertical="center" wrapText="1"/>
    </xf>
    <xf numFmtId="166" fontId="30" fillId="0" borderId="1" xfId="1" applyNumberFormat="1" applyFont="1" applyBorder="1" applyAlignment="1">
      <alignment vertical="center"/>
    </xf>
    <xf numFmtId="166" fontId="30" fillId="0" borderId="15" xfId="1" applyNumberFormat="1" applyFont="1" applyBorder="1" applyAlignment="1">
      <alignment vertical="center"/>
    </xf>
    <xf numFmtId="44" fontId="7" fillId="3" borderId="1" xfId="1" applyFont="1" applyFill="1" applyBorder="1" applyAlignment="1">
      <alignment vertical="center"/>
    </xf>
    <xf numFmtId="166" fontId="19" fillId="3" borderId="1" xfId="1" applyNumberFormat="1" applyFont="1" applyFill="1" applyBorder="1" applyAlignment="1">
      <alignment vertical="center"/>
    </xf>
    <xf numFmtId="44" fontId="30" fillId="0" borderId="1" xfId="1" applyFont="1" applyBorder="1" applyAlignment="1">
      <alignment vertical="center"/>
    </xf>
    <xf numFmtId="0" fontId="31" fillId="0" borderId="0" xfId="0" applyFont="1" applyAlignment="1">
      <alignment horizontal="center" vertical="center"/>
    </xf>
    <xf numFmtId="0" fontId="30" fillId="0" borderId="0" xfId="0" applyFont="1" applyAlignment="1">
      <alignment horizontal="center" vertical="center"/>
    </xf>
    <xf numFmtId="0" fontId="32" fillId="3" borderId="0" xfId="0" applyFont="1" applyFill="1" applyBorder="1" applyAlignment="1">
      <alignment horizontal="center" vertical="center"/>
    </xf>
    <xf numFmtId="0" fontId="33" fillId="3" borderId="0" xfId="0" applyFont="1" applyFill="1" applyBorder="1" applyAlignment="1">
      <alignment horizontal="center" vertical="center"/>
    </xf>
    <xf numFmtId="0" fontId="34" fillId="2" borderId="1" xfId="0" applyFont="1" applyFill="1" applyBorder="1" applyAlignment="1">
      <alignment horizontal="center" vertical="center" wrapText="1"/>
    </xf>
    <xf numFmtId="166" fontId="31" fillId="3" borderId="1" xfId="1" applyNumberFormat="1" applyFont="1" applyFill="1" applyBorder="1" applyAlignment="1" applyProtection="1">
      <alignment horizontal="center" vertical="center" wrapText="1"/>
      <protection locked="0"/>
    </xf>
    <xf numFmtId="166" fontId="31" fillId="3" borderId="15" xfId="1" applyNumberFormat="1" applyFont="1" applyFill="1" applyBorder="1" applyAlignment="1" applyProtection="1">
      <alignment horizontal="center" vertical="center" wrapText="1"/>
      <protection locked="0"/>
    </xf>
    <xf numFmtId="166" fontId="34" fillId="3" borderId="1" xfId="1" applyNumberFormat="1" applyFont="1" applyFill="1" applyBorder="1" applyAlignment="1" applyProtection="1">
      <alignment horizontal="center" vertical="center" wrapText="1"/>
      <protection locked="0"/>
    </xf>
    <xf numFmtId="166" fontId="31" fillId="3" borderId="1" xfId="1" applyNumberFormat="1" applyFont="1" applyFill="1" applyBorder="1" applyAlignment="1" applyProtection="1">
      <alignment vertical="center" wrapText="1"/>
      <protection locked="0"/>
    </xf>
    <xf numFmtId="166" fontId="34" fillId="0" borderId="11" xfId="1" applyNumberFormat="1" applyFont="1" applyBorder="1" applyAlignment="1" applyProtection="1">
      <alignment horizontal="center" vertical="center" wrapText="1"/>
      <protection locked="0"/>
    </xf>
    <xf numFmtId="0" fontId="31" fillId="0" borderId="0" xfId="0" applyFont="1" applyAlignment="1"/>
    <xf numFmtId="0" fontId="30" fillId="0" borderId="0" xfId="0" applyFont="1" applyAlignment="1"/>
    <xf numFmtId="166" fontId="31" fillId="3" borderId="13" xfId="1" applyNumberFormat="1" applyFont="1" applyFill="1" applyBorder="1" applyAlignment="1" applyProtection="1">
      <alignment vertical="center" wrapText="1"/>
      <protection locked="0"/>
    </xf>
    <xf numFmtId="166" fontId="34" fillId="0" borderId="1" xfId="1" applyNumberFormat="1" applyFont="1" applyBorder="1" applyAlignment="1" applyProtection="1">
      <alignment horizontal="center" vertical="center" wrapText="1"/>
      <protection locked="0"/>
    </xf>
    <xf numFmtId="166" fontId="31" fillId="3" borderId="0" xfId="1" applyNumberFormat="1" applyFont="1" applyFill="1" applyBorder="1" applyAlignment="1" applyProtection="1">
      <alignment horizontal="center" vertical="center" wrapText="1"/>
      <protection locked="0"/>
    </xf>
    <xf numFmtId="166" fontId="30" fillId="3" borderId="0" xfId="1" applyNumberFormat="1" applyFont="1" applyFill="1" applyBorder="1" applyAlignment="1" applyProtection="1">
      <alignment horizontal="center" vertical="center" wrapText="1"/>
      <protection locked="0"/>
    </xf>
    <xf numFmtId="166" fontId="31" fillId="0" borderId="1" xfId="1" applyNumberFormat="1" applyFont="1" applyBorder="1" applyAlignment="1" applyProtection="1">
      <alignment horizontal="center" vertical="center" wrapText="1"/>
      <protection locked="0"/>
    </xf>
    <xf numFmtId="166" fontId="31" fillId="0" borderId="15" xfId="1" applyNumberFormat="1" applyFont="1" applyBorder="1" applyAlignment="1" applyProtection="1">
      <alignment horizontal="center" vertical="center" wrapText="1"/>
      <protection locked="0"/>
    </xf>
    <xf numFmtId="167" fontId="32" fillId="3" borderId="0" xfId="4" applyNumberFormat="1" applyFont="1" applyFill="1" applyBorder="1" applyAlignment="1">
      <alignment horizontal="center" vertical="center"/>
    </xf>
    <xf numFmtId="0" fontId="31" fillId="3" borderId="3" xfId="0" applyFont="1" applyFill="1" applyBorder="1"/>
    <xf numFmtId="166" fontId="31" fillId="0" borderId="0" xfId="0" applyNumberFormat="1" applyFont="1" applyAlignment="1"/>
    <xf numFmtId="44" fontId="31" fillId="0" borderId="15" xfId="1" applyFont="1" applyBorder="1" applyAlignment="1" applyProtection="1">
      <alignment horizontal="center" vertical="center" wrapText="1"/>
      <protection locked="0"/>
    </xf>
    <xf numFmtId="44" fontId="34" fillId="0" borderId="11" xfId="1" applyFont="1" applyBorder="1" applyAlignment="1" applyProtection="1">
      <alignment horizontal="center" vertical="center" wrapText="1"/>
      <protection locked="0"/>
    </xf>
    <xf numFmtId="166" fontId="32" fillId="3" borderId="0" xfId="0" applyNumberFormat="1" applyFont="1" applyFill="1" applyBorder="1" applyAlignment="1">
      <alignment horizontal="center" vertical="center"/>
    </xf>
    <xf numFmtId="0" fontId="31" fillId="3" borderId="0" xfId="0" applyFont="1" applyFill="1"/>
    <xf numFmtId="0" fontId="30" fillId="0" borderId="0" xfId="0" applyFont="1"/>
    <xf numFmtId="44" fontId="30" fillId="3" borderId="0" xfId="1" applyFont="1" applyFill="1" applyBorder="1" applyAlignment="1" applyProtection="1">
      <alignment horizontal="center" vertical="center" wrapText="1"/>
      <protection locked="0"/>
    </xf>
    <xf numFmtId="44" fontId="9" fillId="0" borderId="0" xfId="1" applyFont="1" applyBorder="1" applyAlignment="1">
      <alignment horizontal="center" vertical="center" wrapText="1"/>
    </xf>
    <xf numFmtId="0" fontId="9" fillId="3" borderId="0" xfId="0" applyFont="1" applyFill="1" applyBorder="1" applyAlignment="1">
      <alignment vertical="center" wrapText="1"/>
    </xf>
    <xf numFmtId="166" fontId="33" fillId="3" borderId="0" xfId="0" applyNumberFormat="1" applyFont="1" applyFill="1" applyBorder="1" applyAlignment="1">
      <alignment horizontal="center" vertical="center"/>
    </xf>
    <xf numFmtId="0" fontId="9" fillId="3" borderId="2" xfId="0" applyFont="1" applyFill="1" applyBorder="1" applyAlignment="1" applyProtection="1">
      <alignment horizontal="left" vertical="top" wrapText="1"/>
    </xf>
    <xf numFmtId="0" fontId="9" fillId="3" borderId="0" xfId="0" applyFont="1" applyFill="1" applyBorder="1" applyAlignment="1" applyProtection="1">
      <alignment horizontal="center" vertical="top"/>
    </xf>
    <xf numFmtId="0" fontId="30" fillId="3" borderId="2" xfId="0" applyFont="1" applyFill="1" applyBorder="1" applyProtection="1"/>
    <xf numFmtId="0" fontId="30" fillId="3" borderId="0" xfId="0" applyFont="1" applyFill="1" applyBorder="1"/>
    <xf numFmtId="164" fontId="1" fillId="3" borderId="0" xfId="4" applyFont="1" applyFill="1"/>
    <xf numFmtId="168" fontId="1" fillId="3" borderId="0" xfId="4" applyNumberFormat="1" applyFont="1" applyFill="1"/>
    <xf numFmtId="0" fontId="35" fillId="3" borderId="0" xfId="0" applyFont="1" applyFill="1" applyAlignment="1">
      <alignment vertical="center"/>
    </xf>
    <xf numFmtId="9" fontId="1" fillId="0" borderId="1" xfId="5" applyFont="1" applyBorder="1"/>
    <xf numFmtId="165" fontId="10" fillId="0" borderId="11" xfId="5" applyNumberFormat="1" applyFont="1" applyBorder="1" applyAlignment="1">
      <alignment horizontal="center" vertical="center"/>
    </xf>
    <xf numFmtId="166" fontId="31" fillId="0" borderId="1" xfId="1" applyNumberFormat="1" applyFont="1" applyBorder="1" applyAlignment="1" applyProtection="1">
      <alignment horizontal="center" vertical="center" wrapText="1"/>
      <protection locked="0"/>
    </xf>
    <xf numFmtId="165" fontId="1" fillId="3" borderId="13" xfId="0" applyNumberFormat="1" applyFont="1" applyFill="1" applyBorder="1" applyAlignment="1" applyProtection="1">
      <alignment horizontal="center" vertical="center" wrapText="1"/>
      <protection locked="0"/>
    </xf>
    <xf numFmtId="14" fontId="1" fillId="3" borderId="13" xfId="0" applyNumberFormat="1" applyFont="1" applyFill="1" applyBorder="1" applyAlignment="1" applyProtection="1">
      <alignment horizontal="center" vertical="center" wrapText="1"/>
      <protection locked="0"/>
    </xf>
    <xf numFmtId="0" fontId="1" fillId="3" borderId="1" xfId="0" applyNumberFormat="1" applyFont="1" applyFill="1" applyBorder="1" applyAlignment="1">
      <alignment vertical="center" wrapText="1"/>
    </xf>
    <xf numFmtId="166" fontId="19" fillId="3" borderId="15" xfId="1" applyNumberFormat="1" applyFont="1" applyFill="1" applyBorder="1" applyAlignment="1">
      <alignment vertical="center"/>
    </xf>
    <xf numFmtId="0" fontId="1" fillId="3" borderId="1" xfId="0" applyFont="1" applyFill="1" applyBorder="1" applyAlignment="1">
      <alignment horizontal="center" vertical="center" wrapText="1"/>
    </xf>
    <xf numFmtId="0" fontId="1" fillId="0" borderId="1" xfId="0" applyFont="1" applyBorder="1" applyAlignment="1">
      <alignment vertical="center" wrapText="1"/>
    </xf>
    <xf numFmtId="167" fontId="1" fillId="0" borderId="0" xfId="4" applyNumberFormat="1" applyFont="1" applyBorder="1" applyAlignment="1">
      <alignment horizontal="justify" vertical="center" wrapText="1"/>
    </xf>
    <xf numFmtId="167" fontId="1" fillId="0" borderId="0" xfId="4" applyNumberFormat="1" applyFont="1" applyBorder="1" applyAlignment="1">
      <alignment vertical="center"/>
    </xf>
    <xf numFmtId="166" fontId="36" fillId="3" borderId="1" xfId="1" applyNumberFormat="1" applyFont="1" applyFill="1" applyBorder="1" applyAlignment="1" applyProtection="1">
      <alignment horizontal="center" vertical="center" wrapText="1"/>
      <protection locked="0"/>
    </xf>
    <xf numFmtId="166" fontId="36" fillId="0" borderId="1" xfId="1" applyNumberFormat="1" applyFont="1" applyBorder="1" applyAlignment="1" applyProtection="1">
      <alignment horizontal="center" vertical="center" wrapText="1"/>
      <protection locked="0"/>
    </xf>
    <xf numFmtId="166" fontId="37" fillId="3" borderId="1" xfId="1" applyNumberFormat="1" applyFont="1" applyFill="1" applyBorder="1" applyAlignment="1" applyProtection="1">
      <alignment vertical="center" wrapText="1"/>
      <protection locked="0"/>
    </xf>
    <xf numFmtId="166" fontId="36" fillId="0" borderId="1" xfId="1" applyNumberFormat="1" applyFont="1" applyBorder="1" applyAlignment="1">
      <alignment vertical="center"/>
    </xf>
    <xf numFmtId="0" fontId="15" fillId="3" borderId="0" xfId="0" applyFont="1" applyFill="1"/>
    <xf numFmtId="0" fontId="15" fillId="3" borderId="1" xfId="0" applyFont="1" applyFill="1" applyBorder="1" applyAlignment="1">
      <alignment horizontal="justify" vertical="center" wrapText="1"/>
    </xf>
    <xf numFmtId="166" fontId="31" fillId="3" borderId="1" xfId="1" applyNumberFormat="1" applyFont="1" applyFill="1" applyBorder="1" applyAlignment="1">
      <alignment vertical="center"/>
    </xf>
    <xf numFmtId="44" fontId="31" fillId="3" borderId="1" xfId="1" applyFont="1" applyFill="1" applyBorder="1" applyAlignment="1">
      <alignment vertical="center"/>
    </xf>
    <xf numFmtId="0" fontId="15" fillId="3" borderId="1" xfId="0" applyFont="1" applyFill="1" applyBorder="1" applyAlignment="1">
      <alignment horizontal="center" vertical="center" wrapText="1"/>
    </xf>
    <xf numFmtId="0" fontId="15" fillId="3" borderId="15" xfId="0" applyFont="1" applyFill="1" applyBorder="1" applyAlignment="1">
      <alignment horizontal="justify" vertical="center" wrapText="1"/>
    </xf>
    <xf numFmtId="166" fontId="31" fillId="3" borderId="15" xfId="1" applyNumberFormat="1" applyFont="1" applyFill="1" applyBorder="1" applyAlignment="1">
      <alignment vertical="center"/>
    </xf>
    <xf numFmtId="166" fontId="30" fillId="3" borderId="1" xfId="1" applyNumberFormat="1" applyFont="1" applyFill="1" applyBorder="1" applyAlignment="1">
      <alignment vertical="center"/>
    </xf>
    <xf numFmtId="0" fontId="1" fillId="3" borderId="1" xfId="0" applyNumberFormat="1" applyFont="1" applyFill="1" applyBorder="1" applyAlignment="1">
      <alignment horizontal="center" vertical="center" wrapText="1"/>
    </xf>
    <xf numFmtId="0" fontId="1" fillId="3" borderId="15" xfId="0" applyNumberFormat="1" applyFont="1" applyFill="1" applyBorder="1" applyAlignment="1">
      <alignment vertical="center" wrapText="1"/>
    </xf>
    <xf numFmtId="165" fontId="30" fillId="3" borderId="1" xfId="0" applyNumberFormat="1" applyFont="1" applyFill="1" applyBorder="1" applyAlignment="1" applyProtection="1">
      <alignment horizontal="center" vertical="center"/>
      <protection locked="0"/>
    </xf>
    <xf numFmtId="0" fontId="26" fillId="3" borderId="1" xfId="0" applyFont="1" applyFill="1" applyBorder="1" applyAlignment="1">
      <alignment vertical="center"/>
    </xf>
    <xf numFmtId="165" fontId="1" fillId="3" borderId="1" xfId="0" applyNumberFormat="1"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protection locked="0"/>
    </xf>
    <xf numFmtId="0" fontId="1" fillId="3" borderId="0" xfId="0" applyFont="1" applyFill="1" applyAlignment="1">
      <alignment vertical="center" wrapText="1"/>
    </xf>
    <xf numFmtId="44" fontId="19" fillId="3" borderId="1" xfId="1" applyFont="1" applyFill="1" applyBorder="1" applyAlignment="1">
      <alignment vertical="center"/>
    </xf>
    <xf numFmtId="10" fontId="30" fillId="3" borderId="1" xfId="5" applyNumberFormat="1" applyFont="1" applyFill="1" applyBorder="1" applyAlignment="1">
      <alignment horizontal="center" vertical="center"/>
    </xf>
    <xf numFmtId="0" fontId="26" fillId="3" borderId="1" xfId="0" applyFont="1" applyFill="1" applyBorder="1" applyAlignment="1">
      <alignment horizontal="center" vertical="center" wrapText="1"/>
    </xf>
    <xf numFmtId="0" fontId="12" fillId="3" borderId="0" xfId="0" applyFont="1" applyFill="1" applyAlignment="1">
      <alignment vertical="center"/>
    </xf>
    <xf numFmtId="0" fontId="1" fillId="3" borderId="0" xfId="0" applyFont="1" applyFill="1" applyAlignment="1">
      <alignment horizontal="center" vertical="center"/>
    </xf>
    <xf numFmtId="165" fontId="1" fillId="3" borderId="0" xfId="0" applyNumberFormat="1" applyFont="1" applyFill="1" applyBorder="1" applyAlignment="1" applyProtection="1">
      <alignment horizontal="center" vertical="center"/>
      <protection locked="0"/>
    </xf>
    <xf numFmtId="9" fontId="1" fillId="3" borderId="0" xfId="5" applyFont="1" applyFill="1"/>
    <xf numFmtId="10" fontId="31" fillId="3" borderId="1" xfId="0" applyNumberFormat="1" applyFont="1" applyFill="1" applyBorder="1" applyAlignment="1" applyProtection="1">
      <alignment horizontal="center" vertical="center"/>
      <protection locked="0"/>
    </xf>
    <xf numFmtId="165" fontId="31" fillId="3" borderId="1" xfId="0" applyNumberFormat="1" applyFont="1" applyFill="1" applyBorder="1" applyAlignment="1" applyProtection="1">
      <alignment horizontal="center" vertical="center"/>
      <protection locked="0"/>
    </xf>
    <xf numFmtId="165" fontId="30" fillId="0" borderId="1" xfId="0" applyNumberFormat="1" applyFont="1" applyBorder="1" applyAlignment="1" applyProtection="1">
      <alignment horizontal="center" vertical="center"/>
      <protection locked="0"/>
    </xf>
    <xf numFmtId="165" fontId="30" fillId="0" borderId="15" xfId="0" applyNumberFormat="1" applyFont="1" applyBorder="1" applyAlignment="1" applyProtection="1">
      <alignment horizontal="center" vertical="center"/>
      <protection locked="0"/>
    </xf>
    <xf numFmtId="0" fontId="1" fillId="3" borderId="1" xfId="0" applyFont="1" applyFill="1" applyBorder="1" applyAlignment="1">
      <alignment horizontal="justify" vertical="center" wrapText="1"/>
    </xf>
    <xf numFmtId="166" fontId="31" fillId="0" borderId="13" xfId="1" applyNumberFormat="1" applyFont="1" applyBorder="1" applyAlignment="1" applyProtection="1">
      <alignment horizontal="center" vertical="center" wrapText="1"/>
      <protection locked="0"/>
    </xf>
    <xf numFmtId="9" fontId="1" fillId="3" borderId="0" xfId="5" applyFont="1" applyFill="1" applyBorder="1"/>
    <xf numFmtId="0" fontId="1" fillId="3" borderId="1" xfId="0" applyFont="1" applyFill="1" applyBorder="1" applyAlignment="1">
      <alignment horizontal="left" vertical="center" wrapText="1"/>
    </xf>
    <xf numFmtId="0" fontId="1" fillId="3" borderId="13" xfId="0" applyFont="1" applyFill="1" applyBorder="1" applyAlignment="1" applyProtection="1">
      <alignment horizontal="center" vertical="center" wrapText="1"/>
      <protection locked="0"/>
    </xf>
    <xf numFmtId="166" fontId="31" fillId="3" borderId="1" xfId="1" applyNumberFormat="1"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165" fontId="15"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lignment horizontal="justify" vertical="center" wrapText="1"/>
    </xf>
    <xf numFmtId="0" fontId="26" fillId="3" borderId="0" xfId="0" applyFont="1" applyFill="1" applyAlignment="1">
      <alignment horizontal="center" vertical="center"/>
    </xf>
    <xf numFmtId="14" fontId="15" fillId="3" borderId="1" xfId="0" applyNumberFormat="1" applyFont="1" applyFill="1" applyBorder="1" applyAlignment="1" applyProtection="1">
      <alignment horizontal="center" vertical="center" wrapText="1"/>
      <protection locked="0"/>
    </xf>
    <xf numFmtId="0" fontId="1" fillId="3" borderId="1" xfId="0" applyFont="1" applyFill="1" applyBorder="1" applyAlignment="1">
      <alignment vertical="center" wrapText="1"/>
    </xf>
    <xf numFmtId="166" fontId="7" fillId="3" borderId="1" xfId="1" applyNumberFormat="1" applyFont="1" applyFill="1" applyBorder="1" applyAlignment="1">
      <alignment vertical="center"/>
    </xf>
    <xf numFmtId="0" fontId="31" fillId="3" borderId="1" xfId="0" applyFont="1" applyFill="1" applyBorder="1"/>
    <xf numFmtId="0" fontId="15" fillId="0" borderId="1" xfId="0" applyFont="1" applyBorder="1" applyAlignment="1">
      <alignment horizontal="justify" vertical="center" wrapText="1"/>
    </xf>
    <xf numFmtId="165" fontId="15" fillId="3" borderId="13" xfId="0" applyNumberFormat="1" applyFont="1" applyFill="1" applyBorder="1" applyAlignment="1" applyProtection="1">
      <alignment horizontal="center" vertical="center"/>
      <protection locked="0"/>
    </xf>
    <xf numFmtId="17" fontId="15" fillId="3" borderId="13" xfId="0" applyNumberFormat="1" applyFont="1" applyFill="1" applyBorder="1" applyAlignment="1" applyProtection="1">
      <alignment horizontal="center" vertical="center"/>
      <protection locked="0"/>
    </xf>
    <xf numFmtId="14" fontId="15" fillId="3" borderId="13" xfId="0" applyNumberFormat="1" applyFont="1" applyFill="1" applyBorder="1" applyAlignment="1" applyProtection="1">
      <alignment horizontal="center" vertical="center" wrapText="1"/>
      <protection locked="0"/>
    </xf>
    <xf numFmtId="165" fontId="15" fillId="3" borderId="13" xfId="0" applyNumberFormat="1" applyFont="1" applyFill="1" applyBorder="1" applyAlignment="1" applyProtection="1">
      <alignment horizontal="center" vertical="center" wrapText="1"/>
      <protection locked="0"/>
    </xf>
    <xf numFmtId="0" fontId="26" fillId="3" borderId="0" xfId="0" applyFont="1" applyFill="1"/>
    <xf numFmtId="0" fontId="15" fillId="3" borderId="1"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165" fontId="1" fillId="3" borderId="15" xfId="0" applyNumberFormat="1" applyFont="1" applyFill="1" applyBorder="1" applyAlignment="1" applyProtection="1">
      <alignment horizontal="center" vertical="center" wrapText="1"/>
      <protection locked="0"/>
    </xf>
    <xf numFmtId="166" fontId="31" fillId="3" borderId="15" xfId="1" applyNumberFormat="1" applyFont="1" applyFill="1" applyBorder="1" applyAlignment="1" applyProtection="1">
      <alignment horizontal="center" vertical="center" wrapText="1"/>
      <protection locked="0"/>
    </xf>
    <xf numFmtId="165" fontId="1" fillId="0" borderId="1" xfId="0" applyNumberFormat="1" applyFont="1" applyBorder="1" applyAlignment="1" applyProtection="1">
      <alignment horizontal="center" vertical="center" wrapText="1"/>
      <protection locked="0"/>
    </xf>
    <xf numFmtId="10" fontId="30" fillId="0" borderId="1" xfId="5" applyNumberFormat="1" applyFont="1" applyFill="1" applyBorder="1" applyAlignment="1">
      <alignment horizontal="center" vertical="center"/>
    </xf>
    <xf numFmtId="0" fontId="1" fillId="0" borderId="0" xfId="0" applyFont="1" applyAlignment="1">
      <alignment wrapText="1"/>
    </xf>
    <xf numFmtId="0" fontId="1" fillId="3" borderId="5" xfId="0" applyFont="1" applyFill="1" applyBorder="1" applyAlignment="1">
      <alignment wrapText="1"/>
    </xf>
    <xf numFmtId="0" fontId="1" fillId="3" borderId="6" xfId="0" applyFont="1" applyFill="1" applyBorder="1" applyAlignment="1">
      <alignment wrapText="1"/>
    </xf>
    <xf numFmtId="0" fontId="1" fillId="3" borderId="0" xfId="0" applyFont="1" applyFill="1" applyAlignment="1">
      <alignment wrapText="1"/>
    </xf>
    <xf numFmtId="0" fontId="1" fillId="3" borderId="0" xfId="0" applyFont="1" applyFill="1" applyBorder="1" applyAlignment="1">
      <alignment wrapText="1"/>
    </xf>
    <xf numFmtId="0" fontId="1" fillId="3" borderId="3" xfId="0" applyFont="1" applyFill="1" applyBorder="1" applyAlignment="1">
      <alignment wrapText="1"/>
    </xf>
    <xf numFmtId="0" fontId="1" fillId="3" borderId="7" xfId="0" applyFont="1" applyFill="1" applyBorder="1" applyAlignment="1">
      <alignment wrapText="1"/>
    </xf>
    <xf numFmtId="0" fontId="1" fillId="0" borderId="0" xfId="0" applyFont="1" applyAlignment="1">
      <alignment horizontal="left" wrapText="1"/>
    </xf>
    <xf numFmtId="0" fontId="1" fillId="3" borderId="0" xfId="0" applyFont="1" applyFill="1" applyBorder="1" applyAlignment="1">
      <alignment horizontal="left" wrapText="1"/>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pplyProtection="1">
      <alignment wrapText="1"/>
      <protection locked="0"/>
    </xf>
    <xf numFmtId="0" fontId="1" fillId="3" borderId="7" xfId="0" applyFont="1" applyFill="1" applyBorder="1" applyAlignment="1" applyProtection="1">
      <alignment wrapText="1"/>
      <protection locked="0"/>
    </xf>
    <xf numFmtId="17" fontId="1" fillId="3" borderId="15" xfId="0" applyNumberFormat="1" applyFont="1" applyFill="1" applyBorder="1" applyAlignment="1" applyProtection="1">
      <alignment horizontal="center" vertical="center"/>
      <protection locked="0"/>
    </xf>
    <xf numFmtId="166" fontId="31" fillId="3" borderId="15" xfId="1" applyNumberFormat="1" applyFont="1" applyFill="1" applyBorder="1" applyAlignment="1" applyProtection="1">
      <alignment vertical="center" wrapText="1"/>
      <protection locked="0"/>
    </xf>
    <xf numFmtId="44" fontId="30" fillId="0" borderId="15" xfId="1" applyFont="1" applyBorder="1" applyAlignment="1">
      <alignment vertical="center"/>
    </xf>
    <xf numFmtId="165" fontId="30" fillId="0" borderId="15" xfId="5" applyNumberFormat="1" applyFont="1" applyBorder="1" applyAlignment="1">
      <alignment horizontal="center" vertical="center"/>
    </xf>
    <xf numFmtId="0" fontId="1" fillId="0" borderId="12" xfId="0" applyFont="1" applyBorder="1"/>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7" fillId="0" borderId="10" xfId="0" applyFont="1" applyBorder="1" applyAlignment="1" applyProtection="1">
      <alignment horizontal="justify" vertical="center" wrapText="1"/>
      <protection locked="0"/>
    </xf>
    <xf numFmtId="0" fontId="7" fillId="0" borderId="11" xfId="0" applyFont="1" applyBorder="1" applyAlignment="1" applyProtection="1">
      <alignment horizontal="justify" vertical="center" wrapText="1"/>
      <protection locked="0"/>
    </xf>
    <xf numFmtId="0" fontId="7" fillId="0" borderId="12" xfId="0" applyFont="1" applyBorder="1" applyAlignment="1" applyProtection="1">
      <alignment horizontal="justify" vertical="center" wrapText="1"/>
      <protection locked="0"/>
    </xf>
    <xf numFmtId="0" fontId="6" fillId="0" borderId="11" xfId="0" applyFont="1" applyBorder="1" applyAlignment="1">
      <alignment horizontal="left" vertical="center" wrapText="1"/>
    </xf>
    <xf numFmtId="0" fontId="19" fillId="0" borderId="10" xfId="0" applyFont="1" applyBorder="1" applyAlignment="1" applyProtection="1">
      <alignment horizontal="justify" vertical="center" wrapText="1"/>
      <protection locked="0"/>
    </xf>
    <xf numFmtId="0" fontId="19" fillId="0" borderId="11" xfId="0" applyFont="1" applyBorder="1" applyAlignment="1" applyProtection="1">
      <alignment horizontal="justify" vertical="center" wrapText="1"/>
      <protection locked="0"/>
    </xf>
    <xf numFmtId="0" fontId="19" fillId="0" borderId="12" xfId="0" applyFont="1" applyBorder="1" applyAlignment="1" applyProtection="1">
      <alignment horizontal="justify" vertical="center" wrapText="1"/>
      <protection locked="0"/>
    </xf>
    <xf numFmtId="0" fontId="19" fillId="0" borderId="10" xfId="0" applyFont="1" applyBorder="1" applyAlignment="1" applyProtection="1">
      <alignment horizontal="left" vertical="center" wrapText="1"/>
      <protection locked="0"/>
    </xf>
    <xf numFmtId="0" fontId="19" fillId="0" borderId="11" xfId="0" applyFont="1" applyBorder="1" applyAlignment="1" applyProtection="1">
      <alignment horizontal="left" vertical="center" wrapText="1"/>
      <protection locked="0"/>
    </xf>
    <xf numFmtId="0" fontId="19" fillId="0" borderId="12" xfId="0" applyFont="1" applyBorder="1" applyAlignment="1" applyProtection="1">
      <alignment horizontal="left" vertical="center" wrapText="1"/>
      <protection locked="0"/>
    </xf>
    <xf numFmtId="0" fontId="1" fillId="0" borderId="1" xfId="0" applyFont="1" applyBorder="1" applyAlignment="1">
      <alignment horizont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left" vertical="center" wrapText="1"/>
    </xf>
    <xf numFmtId="44" fontId="31" fillId="3" borderId="4" xfId="1" applyFont="1" applyFill="1" applyBorder="1" applyAlignment="1" applyProtection="1">
      <alignment horizontal="center" vertical="center" wrapText="1"/>
      <protection locked="0"/>
    </xf>
    <xf numFmtId="44" fontId="31" fillId="3" borderId="6" xfId="1" applyFont="1" applyFill="1" applyBorder="1" applyAlignment="1" applyProtection="1">
      <alignment horizontal="center" vertical="center" wrapText="1"/>
      <protection locked="0"/>
    </xf>
    <xf numFmtId="44" fontId="31" fillId="3" borderId="2" xfId="1" applyFont="1" applyFill="1" applyBorder="1" applyAlignment="1" applyProtection="1">
      <alignment horizontal="center" vertical="center" wrapText="1"/>
      <protection locked="0"/>
    </xf>
    <xf numFmtId="44" fontId="31" fillId="3" borderId="3" xfId="1" applyFont="1" applyFill="1" applyBorder="1" applyAlignment="1" applyProtection="1">
      <alignment horizontal="center" vertical="center" wrapText="1"/>
      <protection locked="0"/>
    </xf>
    <xf numFmtId="44" fontId="31" fillId="3" borderId="9" xfId="1" applyFont="1" applyFill="1" applyBorder="1" applyAlignment="1" applyProtection="1">
      <alignment horizontal="center" vertical="center" wrapText="1"/>
      <protection locked="0"/>
    </xf>
    <xf numFmtId="44" fontId="31" fillId="3" borderId="8" xfId="1" applyFont="1" applyFill="1" applyBorder="1" applyAlignment="1" applyProtection="1">
      <alignment horizontal="center" vertical="center" wrapText="1"/>
      <protection locked="0"/>
    </xf>
    <xf numFmtId="44" fontId="31" fillId="3" borderId="10" xfId="1" applyFont="1" applyFill="1" applyBorder="1" applyAlignment="1" applyProtection="1">
      <alignment horizontal="center" vertical="center" wrapText="1"/>
      <protection locked="0"/>
    </xf>
    <xf numFmtId="44" fontId="31" fillId="3" borderId="12" xfId="1" applyFont="1" applyFill="1" applyBorder="1" applyAlignment="1" applyProtection="1">
      <alignment horizontal="center" vertical="center" wrapText="1"/>
      <protection locked="0"/>
    </xf>
    <xf numFmtId="0" fontId="1" fillId="3" borderId="15"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3" xfId="0" applyFont="1" applyFill="1" applyBorder="1" applyAlignment="1">
      <alignment horizontal="center" vertical="center" wrapText="1"/>
    </xf>
    <xf numFmtId="9" fontId="1" fillId="3" borderId="1" xfId="0" applyNumberFormat="1"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protection locked="0"/>
    </xf>
    <xf numFmtId="0" fontId="1"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0" fontId="1" fillId="3" borderId="15"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9" fontId="15" fillId="3" borderId="1" xfId="0" applyNumberFormat="1" applyFont="1" applyFill="1" applyBorder="1" applyAlignment="1" applyProtection="1">
      <alignment horizontal="left" vertical="center" wrapText="1"/>
      <protection locked="0"/>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17" fontId="1" fillId="3" borderId="1" xfId="0" applyNumberFormat="1" applyFont="1" applyFill="1" applyBorder="1" applyAlignment="1" applyProtection="1">
      <alignment horizontal="center" vertical="center"/>
      <protection locked="0"/>
    </xf>
    <xf numFmtId="0" fontId="1" fillId="3" borderId="14" xfId="0" applyFont="1" applyFill="1" applyBorder="1" applyAlignment="1">
      <alignment horizontal="center" vertical="center"/>
    </xf>
    <xf numFmtId="0" fontId="1" fillId="3" borderId="13" xfId="0" applyFont="1" applyFill="1" applyBorder="1" applyAlignment="1">
      <alignment horizontal="center" vertical="center"/>
    </xf>
    <xf numFmtId="44" fontId="7" fillId="3" borderId="15" xfId="1" applyFont="1" applyFill="1" applyBorder="1" applyAlignment="1">
      <alignment horizontal="center" vertical="center"/>
    </xf>
    <xf numFmtId="44" fontId="7" fillId="3" borderId="14" xfId="1" applyFont="1" applyFill="1" applyBorder="1" applyAlignment="1">
      <alignment horizontal="center" vertical="center"/>
    </xf>
    <xf numFmtId="44" fontId="7" fillId="3" borderId="13" xfId="1" applyFont="1" applyFill="1" applyBorder="1" applyAlignment="1">
      <alignment horizontal="center" vertical="center"/>
    </xf>
    <xf numFmtId="44" fontId="31" fillId="3" borderId="1" xfId="1" applyFont="1" applyFill="1" applyBorder="1" applyAlignment="1" applyProtection="1">
      <alignment horizontal="center" vertical="center" wrapText="1"/>
      <protection locked="0"/>
    </xf>
    <xf numFmtId="44" fontId="30" fillId="3" borderId="1" xfId="1" applyFont="1" applyFill="1" applyBorder="1" applyAlignment="1" applyProtection="1">
      <alignment horizontal="center" vertical="center" wrapText="1"/>
      <protection locked="0"/>
    </xf>
    <xf numFmtId="14" fontId="1" fillId="3" borderId="1" xfId="0" applyNumberFormat="1"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center" vertical="center" wrapText="1"/>
      <protection locked="0"/>
    </xf>
    <xf numFmtId="166" fontId="31" fillId="3" borderId="1" xfId="1" applyNumberFormat="1"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vertical="center" wrapText="1"/>
    </xf>
    <xf numFmtId="166" fontId="31" fillId="3" borderId="15" xfId="1" applyNumberFormat="1" applyFont="1" applyFill="1" applyBorder="1" applyAlignment="1">
      <alignment horizontal="center" vertical="center"/>
    </xf>
    <xf numFmtId="166" fontId="31" fillId="3" borderId="14" xfId="1" applyNumberFormat="1" applyFont="1" applyFill="1" applyBorder="1" applyAlignment="1">
      <alignment horizontal="center" vertical="center"/>
    </xf>
    <xf numFmtId="166" fontId="31" fillId="3" borderId="13" xfId="1" applyNumberFormat="1"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3" xfId="0" applyFont="1" applyFill="1" applyBorder="1" applyAlignment="1">
      <alignment horizontal="center" vertical="center" wrapText="1"/>
    </xf>
    <xf numFmtId="9" fontId="1" fillId="0" borderId="1" xfId="0" applyNumberFormat="1" applyFont="1" applyBorder="1" applyAlignment="1" applyProtection="1">
      <alignment horizontal="left" vertical="center" wrapText="1"/>
      <protection locked="0"/>
    </xf>
    <xf numFmtId="0" fontId="15" fillId="3" borderId="1" xfId="0" applyFont="1" applyFill="1" applyBorder="1" applyAlignment="1" applyProtection="1">
      <alignment horizontal="left" vertical="center" wrapText="1"/>
      <protection locked="0"/>
    </xf>
    <xf numFmtId="44" fontId="30" fillId="0" borderId="1" xfId="1" applyFont="1" applyBorder="1" applyAlignment="1" applyProtection="1">
      <alignment horizontal="center" vertical="center" wrapText="1"/>
      <protection locked="0"/>
    </xf>
    <xf numFmtId="165" fontId="1" fillId="3" borderId="13" xfId="0" applyNumberFormat="1" applyFont="1" applyFill="1" applyBorder="1" applyAlignment="1" applyProtection="1">
      <alignment horizontal="center" vertical="center" wrapText="1"/>
      <protection locked="0"/>
    </xf>
    <xf numFmtId="44" fontId="30" fillId="0" borderId="15" xfId="1" applyFont="1" applyBorder="1" applyAlignment="1" applyProtection="1">
      <alignment horizontal="center" vertical="center" wrapText="1"/>
      <protection locked="0"/>
    </xf>
    <xf numFmtId="0" fontId="1" fillId="3" borderId="15" xfId="0" applyFont="1" applyFill="1" applyBorder="1" applyAlignment="1" applyProtection="1">
      <alignment horizontal="left" vertical="center" wrapText="1"/>
      <protection locked="0"/>
    </xf>
    <xf numFmtId="9" fontId="1" fillId="3" borderId="15"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wrapText="1"/>
      <protection locked="0"/>
    </xf>
    <xf numFmtId="9" fontId="1" fillId="3" borderId="13" xfId="0" applyNumberFormat="1" applyFont="1" applyFill="1" applyBorder="1" applyAlignment="1" applyProtection="1">
      <alignment horizontal="left" vertical="center" wrapText="1"/>
      <protection locked="0"/>
    </xf>
    <xf numFmtId="14" fontId="1" fillId="3" borderId="15" xfId="0" applyNumberFormat="1" applyFont="1" applyFill="1" applyBorder="1" applyAlignment="1" applyProtection="1">
      <alignment horizontal="center" vertical="center" wrapText="1"/>
      <protection locked="0"/>
    </xf>
    <xf numFmtId="9" fontId="1" fillId="0" borderId="15" xfId="0" applyNumberFormat="1" applyFont="1" applyBorder="1" applyAlignment="1" applyProtection="1">
      <alignment horizontal="left" vertical="center" wrapText="1"/>
      <protection locked="0"/>
    </xf>
    <xf numFmtId="17" fontId="1" fillId="0" borderId="1" xfId="0" applyNumberFormat="1" applyFont="1" applyBorder="1" applyAlignment="1" applyProtection="1">
      <alignment horizontal="center" vertical="center"/>
      <protection locked="0"/>
    </xf>
    <xf numFmtId="17" fontId="1" fillId="0" borderId="15" xfId="0" applyNumberFormat="1" applyFont="1" applyBorder="1" applyAlignment="1" applyProtection="1">
      <alignment horizontal="center" vertical="center"/>
      <protection locked="0"/>
    </xf>
    <xf numFmtId="0" fontId="1" fillId="0" borderId="15" xfId="0" applyFont="1" applyFill="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165" fontId="1" fillId="3" borderId="15" xfId="0" applyNumberFormat="1" applyFont="1" applyFill="1" applyBorder="1" applyAlignment="1" applyProtection="1">
      <alignment horizontal="center" vertical="center" wrapText="1"/>
      <protection locked="0"/>
    </xf>
    <xf numFmtId="166" fontId="31" fillId="3" borderId="15" xfId="1" applyNumberFormat="1" applyFont="1" applyFill="1" applyBorder="1" applyAlignment="1" applyProtection="1">
      <alignment horizontal="center" vertical="center" wrapText="1"/>
      <protection locked="0"/>
    </xf>
    <xf numFmtId="0" fontId="1" fillId="0" borderId="1" xfId="0" applyFont="1" applyBorder="1" applyAlignment="1">
      <alignment horizontal="left" vertical="center" wrapText="1"/>
    </xf>
    <xf numFmtId="44" fontId="31" fillId="0" borderId="1" xfId="1" applyFont="1" applyBorder="1" applyAlignment="1" applyProtection="1">
      <alignment horizontal="center" vertical="center" wrapText="1"/>
      <protection locked="0"/>
    </xf>
    <xf numFmtId="44" fontId="31" fillId="0" borderId="15" xfId="1" applyFont="1" applyBorder="1" applyAlignment="1" applyProtection="1">
      <alignment horizontal="center" vertical="center" wrapText="1"/>
      <protection locked="0"/>
    </xf>
    <xf numFmtId="0" fontId="1" fillId="0" borderId="15" xfId="0" applyFont="1" applyBorder="1" applyAlignment="1">
      <alignment horizontal="left" vertical="center" wrapText="1"/>
    </xf>
    <xf numFmtId="0" fontId="9" fillId="0" borderId="1" xfId="0" applyFont="1" applyBorder="1" applyAlignment="1" applyProtection="1">
      <alignment horizontal="center" vertical="center" wrapText="1"/>
      <protection locked="0"/>
    </xf>
    <xf numFmtId="14" fontId="13" fillId="0" borderId="1" xfId="0" applyNumberFormat="1" applyFont="1" applyBorder="1" applyAlignment="1" applyProtection="1">
      <alignment horizontal="center" vertical="center" wrapText="1"/>
      <protection locked="0"/>
    </xf>
    <xf numFmtId="14" fontId="13" fillId="0" borderId="15" xfId="0" applyNumberFormat="1" applyFont="1" applyBorder="1" applyAlignment="1" applyProtection="1">
      <alignment horizontal="center" vertical="center" wrapText="1"/>
      <protection locked="0"/>
    </xf>
    <xf numFmtId="14" fontId="1" fillId="0" borderId="1" xfId="0" applyNumberFormat="1" applyFont="1" applyBorder="1" applyAlignment="1" applyProtection="1">
      <alignment horizontal="center" vertical="center" wrapText="1"/>
      <protection locked="0"/>
    </xf>
    <xf numFmtId="165" fontId="1" fillId="0" borderId="1" xfId="0" applyNumberFormat="1" applyFont="1" applyBorder="1" applyAlignment="1" applyProtection="1">
      <alignment horizontal="center" vertical="center" wrapText="1"/>
      <protection locked="0"/>
    </xf>
    <xf numFmtId="44" fontId="30" fillId="0" borderId="11" xfId="1" applyFont="1" applyBorder="1" applyAlignment="1" applyProtection="1">
      <alignment horizontal="center" vertical="center" wrapText="1"/>
      <protection locked="0"/>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9" fontId="15" fillId="3" borderId="13" xfId="0" applyNumberFormat="1" applyFont="1" applyFill="1" applyBorder="1" applyAlignment="1" applyProtection="1">
      <alignment horizontal="left" vertical="center" wrapText="1"/>
      <protection locked="0"/>
    </xf>
    <xf numFmtId="166" fontId="31" fillId="0" borderId="1" xfId="1" applyNumberFormat="1" applyFont="1" applyBorder="1" applyAlignment="1" applyProtection="1">
      <alignment horizontal="center" vertical="center" wrapText="1"/>
      <protection locked="0"/>
    </xf>
    <xf numFmtId="9" fontId="15" fillId="0" borderId="1" xfId="0" applyNumberFormat="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9" fontId="1" fillId="0" borderId="1" xfId="0" applyNumberFormat="1" applyFont="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0" fillId="3" borderId="0"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9" fillId="0" borderId="11" xfId="0" applyFont="1" applyBorder="1" applyAlignment="1" applyProtection="1">
      <alignment horizontal="center" vertical="center" wrapText="1"/>
      <protection locked="0"/>
    </xf>
    <xf numFmtId="9" fontId="1" fillId="0" borderId="11" xfId="0" applyNumberFormat="1" applyFont="1" applyBorder="1" applyAlignment="1" applyProtection="1">
      <alignment horizontal="left" vertical="center" wrapText="1"/>
      <protection locked="0"/>
    </xf>
    <xf numFmtId="0" fontId="1" fillId="0" borderId="0" xfId="0" applyFont="1" applyAlignment="1">
      <alignment horizont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9" fontId="1" fillId="3" borderId="0"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9" fillId="3" borderId="4" xfId="0" applyFont="1" applyFill="1" applyBorder="1" applyAlignment="1" applyProtection="1">
      <alignment horizontal="left" vertical="center" wrapText="1"/>
      <protection locked="0"/>
    </xf>
    <xf numFmtId="0" fontId="9" fillId="3" borderId="5" xfId="0" applyFont="1" applyFill="1" applyBorder="1" applyAlignment="1" applyProtection="1">
      <alignment horizontal="left" vertical="center" wrapText="1"/>
      <protection locked="0"/>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44" fontId="30" fillId="0" borderId="0" xfId="1" applyFont="1" applyBorder="1" applyAlignment="1" applyProtection="1">
      <alignment horizontal="center" vertical="center" wrapText="1"/>
      <protection locked="0"/>
    </xf>
    <xf numFmtId="14" fontId="1" fillId="0" borderId="14" xfId="0" applyNumberFormat="1" applyFont="1" applyBorder="1" applyAlignment="1" applyProtection="1">
      <alignment horizontal="center" vertical="center" wrapText="1"/>
      <protection locked="0"/>
    </xf>
    <xf numFmtId="165" fontId="1" fillId="0" borderId="14" xfId="0" applyNumberFormat="1" applyFont="1" applyBorder="1" applyAlignment="1" applyProtection="1">
      <alignment horizontal="center" vertical="center" wrapText="1"/>
      <protection locked="0"/>
    </xf>
    <xf numFmtId="44" fontId="30" fillId="0" borderId="4" xfId="1" applyFont="1" applyBorder="1" applyAlignment="1" applyProtection="1">
      <alignment horizontal="center" vertical="center" wrapText="1"/>
      <protection locked="0"/>
    </xf>
    <xf numFmtId="44" fontId="30" fillId="0" borderId="6" xfId="1" applyFont="1" applyBorder="1" applyAlignment="1" applyProtection="1">
      <alignment horizontal="center" vertical="center" wrapText="1"/>
      <protection locked="0"/>
    </xf>
    <xf numFmtId="44" fontId="30" fillId="0" borderId="2" xfId="1" applyFont="1" applyBorder="1" applyAlignment="1" applyProtection="1">
      <alignment horizontal="center" vertical="center" wrapText="1"/>
      <protection locked="0"/>
    </xf>
    <xf numFmtId="44" fontId="30" fillId="0" borderId="3" xfId="1" applyFont="1" applyBorder="1" applyAlignment="1" applyProtection="1">
      <alignment horizontal="center" vertical="center" wrapText="1"/>
      <protection locked="0"/>
    </xf>
    <xf numFmtId="44" fontId="30" fillId="0" borderId="9" xfId="1" applyFont="1" applyBorder="1" applyAlignment="1" applyProtection="1">
      <alignment horizontal="center" vertical="center" wrapText="1"/>
      <protection locked="0"/>
    </xf>
    <xf numFmtId="44" fontId="30" fillId="0" borderId="8" xfId="1" applyFont="1" applyBorder="1" applyAlignment="1" applyProtection="1">
      <alignment horizontal="center" vertical="center" wrapText="1"/>
      <protection locked="0"/>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9" fontId="1" fillId="3" borderId="9" xfId="0" applyNumberFormat="1" applyFont="1" applyFill="1" applyBorder="1" applyAlignment="1" applyProtection="1">
      <alignment horizontal="left" vertical="center" wrapText="1"/>
      <protection locked="0"/>
    </xf>
    <xf numFmtId="9" fontId="1" fillId="3" borderId="7" xfId="0" applyNumberFormat="1" applyFont="1" applyFill="1" applyBorder="1" applyAlignment="1" applyProtection="1">
      <alignment horizontal="left" vertical="center" wrapText="1"/>
      <protection locked="0"/>
    </xf>
    <xf numFmtId="9" fontId="1" fillId="3" borderId="8" xfId="0" applyNumberFormat="1" applyFont="1" applyFill="1" applyBorder="1" applyAlignment="1" applyProtection="1">
      <alignment horizontal="left" vertical="center" wrapText="1"/>
      <protection locked="0"/>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166" fontId="31" fillId="3" borderId="13" xfId="1" applyNumberFormat="1" applyFont="1" applyFill="1" applyBorder="1" applyAlignment="1" applyProtection="1">
      <alignment horizontal="center" vertical="center" wrapText="1"/>
      <protection locked="0"/>
    </xf>
    <xf numFmtId="14" fontId="1" fillId="3" borderId="14" xfId="0" applyNumberFormat="1" applyFont="1" applyFill="1" applyBorder="1" applyAlignment="1" applyProtection="1">
      <alignment horizontal="center" vertical="center" wrapText="1"/>
      <protection locked="0"/>
    </xf>
    <xf numFmtId="14" fontId="1" fillId="3" borderId="13" xfId="0" applyNumberFormat="1" applyFont="1" applyFill="1" applyBorder="1" applyAlignment="1" applyProtection="1">
      <alignment horizontal="center" vertical="center" wrapText="1"/>
      <protection locked="0"/>
    </xf>
    <xf numFmtId="165" fontId="1" fillId="3" borderId="14" xfId="0" applyNumberFormat="1" applyFont="1" applyFill="1" applyBorder="1" applyAlignment="1" applyProtection="1">
      <alignment horizontal="center" vertical="center" wrapText="1"/>
      <protection locked="0"/>
    </xf>
    <xf numFmtId="44" fontId="30" fillId="3" borderId="15" xfId="1" applyFont="1" applyFill="1" applyBorder="1" applyAlignment="1" applyProtection="1">
      <alignment horizontal="center" vertical="center" wrapText="1"/>
      <protection locked="0"/>
    </xf>
    <xf numFmtId="165" fontId="15" fillId="3" borderId="1" xfId="0" applyNumberFormat="1" applyFont="1" applyFill="1" applyBorder="1" applyAlignment="1" applyProtection="1">
      <alignment horizontal="center" vertical="center" wrapText="1"/>
      <protection locked="0"/>
    </xf>
    <xf numFmtId="9" fontId="1" fillId="0" borderId="11" xfId="0" applyNumberFormat="1" applyFont="1" applyBorder="1" applyAlignment="1" applyProtection="1">
      <alignment horizontal="center" vertical="center" wrapText="1"/>
      <protection locked="0"/>
    </xf>
    <xf numFmtId="166" fontId="31" fillId="0" borderId="15" xfId="1" applyNumberFormat="1" applyFont="1" applyBorder="1" applyAlignment="1" applyProtection="1">
      <alignment horizontal="center" vertical="center" wrapText="1"/>
      <protection locked="0"/>
    </xf>
    <xf numFmtId="17" fontId="1" fillId="3" borderId="13" xfId="0" applyNumberFormat="1" applyFont="1" applyFill="1" applyBorder="1" applyAlignment="1" applyProtection="1">
      <alignment horizontal="center" vertical="center"/>
      <protection locked="0"/>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1" fillId="0" borderId="15" xfId="0" applyFont="1" applyBorder="1" applyAlignment="1">
      <alignment horizontal="center" vertical="center"/>
    </xf>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12"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8"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8" xfId="0" applyFont="1" applyFill="1" applyBorder="1" applyAlignment="1">
      <alignment horizontal="center" vertical="center"/>
    </xf>
    <xf numFmtId="0" fontId="1" fillId="3" borderId="0" xfId="0" applyFont="1" applyFill="1" applyBorder="1" applyAlignment="1">
      <alignment horizontal="center" vertical="center"/>
    </xf>
    <xf numFmtId="0" fontId="10" fillId="3" borderId="0" xfId="0" applyFont="1" applyFill="1" applyBorder="1" applyAlignment="1">
      <alignment horizontal="center" vertical="center"/>
    </xf>
    <xf numFmtId="0" fontId="9" fillId="3" borderId="0"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justify" vertical="center" wrapText="1"/>
      <protection locked="0"/>
    </xf>
    <xf numFmtId="0" fontId="30" fillId="0" borderId="1" xfId="0" applyFont="1" applyBorder="1" applyAlignment="1" applyProtection="1">
      <alignment horizontal="center" vertical="center" wrapText="1"/>
      <protection locked="0"/>
    </xf>
    <xf numFmtId="0" fontId="30" fillId="0" borderId="1" xfId="0" quotePrefix="1" applyFont="1" applyBorder="1" applyAlignment="1" applyProtection="1">
      <alignment horizontal="center" vertical="center" wrapText="1"/>
      <protection locked="0"/>
    </xf>
    <xf numFmtId="0" fontId="30" fillId="0" borderId="10" xfId="0" applyFont="1" applyBorder="1" applyAlignment="1" applyProtection="1">
      <alignment horizontal="justify" vertical="center" wrapText="1"/>
      <protection locked="0"/>
    </xf>
    <xf numFmtId="0" fontId="30" fillId="0" borderId="11" xfId="0" applyFont="1" applyBorder="1" applyAlignment="1" applyProtection="1">
      <alignment horizontal="justify" vertical="center" wrapText="1"/>
      <protection locked="0"/>
    </xf>
    <xf numFmtId="0" fontId="30" fillId="0" borderId="12" xfId="0" applyFont="1" applyBorder="1" applyAlignment="1" applyProtection="1">
      <alignment horizontal="justify" vertical="center" wrapText="1"/>
      <protection locked="0"/>
    </xf>
    <xf numFmtId="0" fontId="6" fillId="0" borderId="1" xfId="0" applyFont="1" applyBorder="1" applyAlignment="1">
      <alignment horizontal="center" vertical="center" wrapText="1"/>
    </xf>
    <xf numFmtId="0" fontId="5" fillId="3" borderId="7"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5" fillId="3" borderId="15"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3" borderId="13" xfId="0" applyFont="1" applyFill="1" applyBorder="1" applyAlignment="1">
      <alignment horizontal="center" vertical="center" wrapText="1"/>
    </xf>
    <xf numFmtId="166" fontId="30" fillId="3" borderId="15" xfId="1" applyNumberFormat="1" applyFont="1" applyFill="1" applyBorder="1" applyAlignment="1">
      <alignment horizontal="center" vertical="center"/>
    </xf>
    <xf numFmtId="166" fontId="30" fillId="3" borderId="14" xfId="1" applyNumberFormat="1" applyFont="1" applyFill="1" applyBorder="1" applyAlignment="1">
      <alignment horizontal="center" vertical="center"/>
    </xf>
    <xf numFmtId="166" fontId="30" fillId="3" borderId="13" xfId="1" applyNumberFormat="1" applyFont="1" applyFill="1" applyBorder="1" applyAlignment="1">
      <alignment horizontal="center" vertical="center"/>
    </xf>
    <xf numFmtId="0" fontId="9" fillId="3" borderId="4" xfId="0" applyFont="1" applyFill="1" applyBorder="1" applyAlignment="1" applyProtection="1">
      <alignment horizontal="left" vertical="center" wrapText="1"/>
    </xf>
    <xf numFmtId="0" fontId="9" fillId="3" borderId="5" xfId="0" applyFont="1" applyFill="1" applyBorder="1" applyAlignment="1" applyProtection="1">
      <alignment horizontal="left" vertical="center" wrapText="1"/>
    </xf>
    <xf numFmtId="0" fontId="9" fillId="3" borderId="6" xfId="0" applyFont="1" applyFill="1" applyBorder="1" applyAlignment="1" applyProtection="1">
      <alignment horizontal="left" vertical="center" wrapText="1"/>
    </xf>
    <xf numFmtId="0" fontId="30" fillId="3" borderId="2" xfId="0" applyFont="1" applyFill="1" applyBorder="1" applyAlignment="1" applyProtection="1">
      <alignment horizontal="center" vertical="center" wrapText="1"/>
    </xf>
    <xf numFmtId="0" fontId="30" fillId="3" borderId="0" xfId="0" applyFont="1" applyFill="1" applyBorder="1" applyAlignment="1" applyProtection="1">
      <alignment horizontal="center" vertical="center" wrapText="1"/>
    </xf>
    <xf numFmtId="0" fontId="30" fillId="3" borderId="9" xfId="0" applyFont="1" applyFill="1" applyBorder="1" applyAlignment="1" applyProtection="1">
      <alignment horizontal="center" vertical="center" wrapText="1"/>
    </xf>
    <xf numFmtId="0" fontId="30" fillId="3" borderId="7" xfId="0" applyFont="1" applyFill="1" applyBorder="1" applyAlignment="1" applyProtection="1">
      <alignment horizontal="center" vertical="center" wrapText="1"/>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166" fontId="31" fillId="0" borderId="15" xfId="1" applyNumberFormat="1" applyFont="1" applyBorder="1" applyAlignment="1">
      <alignment horizontal="center" vertical="center"/>
    </xf>
    <xf numFmtId="166" fontId="31" fillId="0" borderId="14" xfId="1" applyNumberFormat="1" applyFont="1" applyBorder="1" applyAlignment="1">
      <alignment horizontal="center" vertical="center"/>
    </xf>
    <xf numFmtId="166" fontId="31" fillId="0" borderId="13" xfId="1" applyNumberFormat="1" applyFont="1" applyBorder="1" applyAlignment="1">
      <alignment horizontal="center" vertical="center"/>
    </xf>
    <xf numFmtId="44" fontId="7" fillId="0" borderId="15" xfId="1" applyFont="1" applyBorder="1" applyAlignment="1">
      <alignment horizontal="center" vertical="center"/>
    </xf>
    <xf numFmtId="44" fontId="7" fillId="0" borderId="14" xfId="1" applyFont="1" applyBorder="1" applyAlignment="1">
      <alignment horizontal="center" vertical="center"/>
    </xf>
    <xf numFmtId="44" fontId="7" fillId="0" borderId="13" xfId="1" applyFont="1" applyBorder="1" applyAlignment="1">
      <alignment horizontal="center" vertical="center"/>
    </xf>
    <xf numFmtId="44" fontId="30" fillId="0" borderId="10" xfId="1" applyFont="1" applyBorder="1" applyAlignment="1" applyProtection="1">
      <alignment horizontal="center" vertical="center" wrapText="1"/>
      <protection locked="0"/>
    </xf>
    <xf numFmtId="44" fontId="30" fillId="0" borderId="12" xfId="1" applyFont="1" applyBorder="1" applyAlignment="1" applyProtection="1">
      <alignment horizontal="center" vertical="center" wrapText="1"/>
      <protection locked="0"/>
    </xf>
    <xf numFmtId="44" fontId="19" fillId="3" borderId="15" xfId="1" applyFont="1" applyFill="1" applyBorder="1" applyAlignment="1">
      <alignment horizontal="center" vertical="center"/>
    </xf>
    <xf numFmtId="44" fontId="19" fillId="3" borderId="14" xfId="1" applyFont="1" applyFill="1" applyBorder="1" applyAlignment="1">
      <alignment horizontal="center" vertical="center"/>
    </xf>
    <xf numFmtId="44" fontId="19" fillId="3" borderId="13" xfId="1" applyFont="1" applyFill="1" applyBorder="1" applyAlignment="1">
      <alignment horizontal="center" vertical="center"/>
    </xf>
    <xf numFmtId="0" fontId="8" fillId="3" borderId="0"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8" fillId="3" borderId="8" xfId="0" applyFont="1" applyFill="1" applyBorder="1" applyAlignment="1" applyProtection="1">
      <alignment horizontal="center" vertical="center" wrapText="1"/>
      <protection locked="0"/>
    </xf>
    <xf numFmtId="0" fontId="30" fillId="3" borderId="7" xfId="0" applyFont="1" applyFill="1" applyBorder="1" applyAlignment="1" applyProtection="1">
      <alignment horizontal="center" vertical="center" wrapText="1"/>
      <protection locked="0"/>
    </xf>
    <xf numFmtId="0" fontId="30" fillId="3" borderId="8" xfId="0" applyFont="1" applyFill="1" applyBorder="1" applyAlignment="1" applyProtection="1">
      <alignment horizontal="center" vertical="center" wrapText="1"/>
      <protection locked="0"/>
    </xf>
    <xf numFmtId="0" fontId="30" fillId="0" borderId="0" xfId="0" applyFont="1" applyFill="1" applyBorder="1" applyAlignment="1" applyProtection="1">
      <alignment horizontal="center" vertical="center" wrapText="1"/>
    </xf>
    <xf numFmtId="0" fontId="30" fillId="0" borderId="3"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30" fillId="3" borderId="11"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wrapText="1"/>
      <protection locked="0"/>
    </xf>
    <xf numFmtId="0" fontId="15" fillId="3" borderId="5" xfId="0" applyFont="1" applyFill="1" applyBorder="1" applyAlignment="1" applyProtection="1">
      <alignment horizontal="center" vertical="center" wrapText="1"/>
      <protection locked="0"/>
    </xf>
    <xf numFmtId="0" fontId="15" fillId="3" borderId="6" xfId="0" applyFont="1" applyFill="1" applyBorder="1" applyAlignment="1" applyProtection="1">
      <alignment horizontal="center" vertical="center" wrapText="1"/>
      <protection locked="0"/>
    </xf>
    <xf numFmtId="0" fontId="15" fillId="3" borderId="2" xfId="0" applyFont="1" applyFill="1" applyBorder="1" applyAlignment="1" applyProtection="1">
      <alignment horizontal="center" vertical="center" wrapText="1"/>
      <protection locked="0"/>
    </xf>
    <xf numFmtId="0" fontId="15" fillId="3" borderId="0"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0" fontId="15" fillId="3" borderId="9" xfId="0" applyFont="1" applyFill="1" applyBorder="1" applyAlignment="1" applyProtection="1">
      <alignment horizontal="center" vertical="center" wrapText="1"/>
      <protection locked="0"/>
    </xf>
    <xf numFmtId="0" fontId="15" fillId="3" borderId="7" xfId="0" applyFont="1" applyFill="1" applyBorder="1" applyAlignment="1" applyProtection="1">
      <alignment horizontal="center" vertical="center" wrapText="1"/>
      <protection locked="0"/>
    </xf>
    <xf numFmtId="0" fontId="15" fillId="3" borderId="8" xfId="0" applyFont="1" applyFill="1" applyBorder="1" applyAlignment="1" applyProtection="1">
      <alignment horizontal="center" vertical="center" wrapText="1"/>
      <protection locked="0"/>
    </xf>
    <xf numFmtId="44" fontId="1" fillId="0" borderId="15" xfId="1" applyFont="1" applyBorder="1" applyAlignment="1">
      <alignment horizontal="center" vertical="center"/>
    </xf>
    <xf numFmtId="44" fontId="1" fillId="0" borderId="14" xfId="1" applyFont="1" applyBorder="1" applyAlignment="1">
      <alignment horizontal="center" vertical="center"/>
    </xf>
    <xf numFmtId="44" fontId="1" fillId="0" borderId="13" xfId="1" applyFont="1" applyBorder="1" applyAlignment="1">
      <alignment horizontal="center" vertical="center"/>
    </xf>
  </cellXfs>
  <cellStyles count="6">
    <cellStyle name="Millares" xfId="4" builtinId="3"/>
    <cellStyle name="Moneda" xfId="1" builtinId="4"/>
    <cellStyle name="Normal" xfId="0" builtinId="0"/>
    <cellStyle name="Normal 2 2" xfId="2"/>
    <cellStyle name="Normal 3" xfId="3"/>
    <cellStyle name="Porcentaje" xfId="5" builtinId="5"/>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1254125</xdr:colOff>
      <xdr:row>3</xdr:row>
      <xdr:rowOff>429953</xdr:rowOff>
    </xdr:to>
    <xdr:pic>
      <xdr:nvPicPr>
        <xdr:cNvPr id="6165"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215900"/>
          <a:ext cx="1111250" cy="10713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558512</xdr:colOff>
      <xdr:row>1</xdr:row>
      <xdr:rowOff>61558</xdr:rowOff>
    </xdr:from>
    <xdr:to>
      <xdr:col>2</xdr:col>
      <xdr:colOff>722414</xdr:colOff>
      <xdr:row>3</xdr:row>
      <xdr:rowOff>351513</xdr:rowOff>
    </xdr:to>
    <xdr:pic>
      <xdr:nvPicPr>
        <xdr:cNvPr id="8208"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976" y="224844"/>
          <a:ext cx="1034759" cy="99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20PROYECTOS%20DE%20INVERSI&#211;N%20BMT%202016\05.%20Planes%20de%20Accion%202016\04.%20Corporativa\PLE-FT-15%20Plan%20de%20Accion_SCAD_22.06.2016%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showGridLines="0" view="pageBreakPreview" zoomScale="40" zoomScaleNormal="60" zoomScaleSheetLayoutView="40" workbookViewId="0">
      <selection activeCell="J14" sqref="J14:O14"/>
    </sheetView>
  </sheetViews>
  <sheetFormatPr baseColWidth="10" defaultRowHeight="12.75" x14ac:dyDescent="0.2"/>
  <cols>
    <col min="1" max="1" width="1.85546875" style="1" customWidth="1"/>
    <col min="2" max="2" width="9.42578125" style="1" customWidth="1"/>
    <col min="3" max="3" width="34.140625" style="1" customWidth="1"/>
    <col min="4" max="4" width="35.28515625" style="1" customWidth="1"/>
    <col min="5" max="5" width="16.7109375" style="1" customWidth="1"/>
    <col min="6" max="9" width="24.42578125" style="1" customWidth="1"/>
    <col min="10" max="10" width="14.85546875" style="1" customWidth="1"/>
    <col min="11" max="11" width="17.5703125" style="1" customWidth="1"/>
    <col min="12" max="12" width="12" style="10" customWidth="1"/>
    <col min="13" max="13" width="16.28515625" style="10" customWidth="1"/>
    <col min="14" max="14" width="21.5703125" style="10" customWidth="1"/>
    <col min="15" max="15" width="21" style="1" customWidth="1"/>
    <col min="16" max="16" width="2.28515625" style="1" customWidth="1"/>
    <col min="17" max="16384" width="11.42578125" style="1"/>
  </cols>
  <sheetData>
    <row r="2" spans="1:16" ht="27.75" customHeight="1" x14ac:dyDescent="0.2">
      <c r="B2" s="313"/>
      <c r="C2" s="313"/>
      <c r="D2" s="314" t="s">
        <v>50</v>
      </c>
      <c r="E2" s="315"/>
      <c r="F2" s="315"/>
      <c r="G2" s="315"/>
      <c r="H2" s="315"/>
      <c r="I2" s="315"/>
      <c r="J2" s="315"/>
      <c r="K2" s="315"/>
      <c r="L2" s="315"/>
      <c r="M2" s="316"/>
      <c r="N2" s="2" t="s">
        <v>1</v>
      </c>
      <c r="O2" s="2" t="s">
        <v>2</v>
      </c>
    </row>
    <row r="3" spans="1:16" ht="27.75" customHeight="1" x14ac:dyDescent="0.2">
      <c r="B3" s="313"/>
      <c r="C3" s="313"/>
      <c r="D3" s="317"/>
      <c r="E3" s="318"/>
      <c r="F3" s="318"/>
      <c r="G3" s="318"/>
      <c r="H3" s="318"/>
      <c r="I3" s="318"/>
      <c r="J3" s="318"/>
      <c r="K3" s="318"/>
      <c r="L3" s="318"/>
      <c r="M3" s="319"/>
      <c r="N3" s="2" t="s">
        <v>3</v>
      </c>
      <c r="O3" s="2">
        <v>3</v>
      </c>
    </row>
    <row r="4" spans="1:16" ht="37.5" customHeight="1" x14ac:dyDescent="0.2">
      <c r="B4" s="313"/>
      <c r="C4" s="313"/>
      <c r="D4" s="320" t="s">
        <v>4</v>
      </c>
      <c r="E4" s="321"/>
      <c r="F4" s="321"/>
      <c r="G4" s="321"/>
      <c r="H4" s="321"/>
      <c r="I4" s="321"/>
      <c r="J4" s="321"/>
      <c r="K4" s="321"/>
      <c r="L4" s="321"/>
      <c r="M4" s="322"/>
      <c r="N4" s="57" t="s">
        <v>5</v>
      </c>
      <c r="O4" s="3">
        <v>42536</v>
      </c>
    </row>
    <row r="5" spans="1:16" ht="16.5" customHeight="1" x14ac:dyDescent="0.2">
      <c r="A5" s="4"/>
      <c r="B5" s="5"/>
      <c r="C5" s="5"/>
      <c r="D5" s="6"/>
      <c r="E5" s="6"/>
      <c r="F5" s="6"/>
      <c r="G5" s="6"/>
      <c r="H5" s="6"/>
      <c r="I5" s="6"/>
      <c r="J5" s="6"/>
      <c r="K5" s="6"/>
      <c r="L5" s="7"/>
      <c r="M5" s="7"/>
      <c r="N5" s="7"/>
      <c r="O5" s="7"/>
      <c r="P5" s="4"/>
    </row>
    <row r="6" spans="1:16" ht="26.25" x14ac:dyDescent="0.2">
      <c r="B6" s="323" t="s">
        <v>6</v>
      </c>
      <c r="C6" s="323"/>
      <c r="D6" s="323"/>
      <c r="E6" s="323"/>
      <c r="F6" s="323"/>
      <c r="G6" s="323"/>
      <c r="H6" s="323"/>
      <c r="I6" s="323"/>
      <c r="J6" s="323"/>
      <c r="K6" s="323"/>
      <c r="L6" s="323"/>
      <c r="M6" s="323"/>
      <c r="N6" s="323"/>
      <c r="O6" s="323"/>
    </row>
    <row r="7" spans="1:16" ht="30.75" customHeight="1" x14ac:dyDescent="0.2">
      <c r="B7" s="324" t="s">
        <v>7</v>
      </c>
      <c r="C7" s="324"/>
      <c r="D7" s="303" t="s">
        <v>98</v>
      </c>
      <c r="E7" s="304"/>
      <c r="F7" s="304"/>
      <c r="G7" s="305"/>
      <c r="H7" s="301" t="s">
        <v>17</v>
      </c>
      <c r="I7" s="302"/>
      <c r="J7" s="303" t="s">
        <v>93</v>
      </c>
      <c r="K7" s="304"/>
      <c r="L7" s="304"/>
      <c r="M7" s="304"/>
      <c r="N7" s="304"/>
      <c r="O7" s="305"/>
    </row>
    <row r="8" spans="1:16" ht="39" customHeight="1" x14ac:dyDescent="0.2">
      <c r="B8" s="301" t="s">
        <v>8</v>
      </c>
      <c r="C8" s="306"/>
      <c r="D8" s="303" t="s">
        <v>99</v>
      </c>
      <c r="E8" s="304"/>
      <c r="F8" s="304"/>
      <c r="G8" s="305"/>
      <c r="H8" s="301" t="s">
        <v>18</v>
      </c>
      <c r="I8" s="306"/>
      <c r="J8" s="307" t="s">
        <v>92</v>
      </c>
      <c r="K8" s="308"/>
      <c r="L8" s="308"/>
      <c r="M8" s="308"/>
      <c r="N8" s="308"/>
      <c r="O8" s="309"/>
    </row>
    <row r="9" spans="1:16" ht="71.25" customHeight="1" x14ac:dyDescent="0.2">
      <c r="B9" s="324" t="s">
        <v>9</v>
      </c>
      <c r="C9" s="324"/>
      <c r="D9" s="303" t="s">
        <v>100</v>
      </c>
      <c r="E9" s="304"/>
      <c r="F9" s="304"/>
      <c r="G9" s="305"/>
      <c r="H9" s="301" t="s">
        <v>94</v>
      </c>
      <c r="I9" s="306"/>
      <c r="J9" s="303" t="s">
        <v>95</v>
      </c>
      <c r="K9" s="304"/>
      <c r="L9" s="304"/>
      <c r="M9" s="304"/>
      <c r="N9" s="304"/>
      <c r="O9" s="305"/>
    </row>
    <row r="10" spans="1:16" ht="67.5" customHeight="1" x14ac:dyDescent="0.2">
      <c r="B10" s="301" t="s">
        <v>10</v>
      </c>
      <c r="C10" s="306"/>
      <c r="D10" s="303" t="s">
        <v>101</v>
      </c>
      <c r="E10" s="304"/>
      <c r="F10" s="304"/>
      <c r="G10" s="305"/>
      <c r="H10" s="301" t="s">
        <v>89</v>
      </c>
      <c r="I10" s="302"/>
      <c r="J10" s="303" t="s">
        <v>91</v>
      </c>
      <c r="K10" s="304"/>
      <c r="L10" s="304"/>
      <c r="M10" s="304"/>
      <c r="N10" s="304"/>
      <c r="O10" s="305"/>
    </row>
    <row r="11" spans="1:16" ht="60.75" customHeight="1" x14ac:dyDescent="0.2">
      <c r="B11" s="324" t="s">
        <v>11</v>
      </c>
      <c r="C11" s="324"/>
      <c r="D11" s="303" t="s">
        <v>102</v>
      </c>
      <c r="E11" s="304"/>
      <c r="F11" s="304"/>
      <c r="G11" s="305"/>
      <c r="H11" s="301" t="s">
        <v>87</v>
      </c>
      <c r="I11" s="302"/>
      <c r="J11" s="303" t="s">
        <v>88</v>
      </c>
      <c r="K11" s="304"/>
      <c r="L11" s="304"/>
      <c r="M11" s="304"/>
      <c r="N11" s="304"/>
      <c r="O11" s="305"/>
    </row>
    <row r="12" spans="1:16" ht="69" customHeight="1" x14ac:dyDescent="0.2">
      <c r="B12" s="301" t="s">
        <v>12</v>
      </c>
      <c r="C12" s="306"/>
      <c r="D12" s="303" t="s">
        <v>103</v>
      </c>
      <c r="E12" s="304"/>
      <c r="F12" s="304"/>
      <c r="G12" s="305"/>
      <c r="H12" s="301" t="s">
        <v>23</v>
      </c>
      <c r="I12" s="302"/>
      <c r="J12" s="303" t="s">
        <v>133</v>
      </c>
      <c r="K12" s="304"/>
      <c r="L12" s="304"/>
      <c r="M12" s="304"/>
      <c r="N12" s="304"/>
      <c r="O12" s="305"/>
    </row>
    <row r="13" spans="1:16" ht="63" customHeight="1" x14ac:dyDescent="0.2">
      <c r="A13" s="4"/>
      <c r="B13" s="301" t="s">
        <v>13</v>
      </c>
      <c r="C13" s="306"/>
      <c r="D13" s="303" t="s">
        <v>104</v>
      </c>
      <c r="E13" s="304"/>
      <c r="F13" s="304"/>
      <c r="G13" s="305"/>
      <c r="H13" s="301" t="s">
        <v>24</v>
      </c>
      <c r="I13" s="302"/>
      <c r="J13" s="303" t="s">
        <v>90</v>
      </c>
      <c r="K13" s="304"/>
      <c r="L13" s="304"/>
      <c r="M13" s="304"/>
      <c r="N13" s="304"/>
      <c r="O13" s="305"/>
      <c r="P13" s="4"/>
    </row>
    <row r="14" spans="1:16" ht="43.5" customHeight="1" x14ac:dyDescent="0.2">
      <c r="A14" s="8"/>
      <c r="B14" s="301" t="s">
        <v>14</v>
      </c>
      <c r="C14" s="306"/>
      <c r="D14" s="307" t="s">
        <v>231</v>
      </c>
      <c r="E14" s="308"/>
      <c r="F14" s="308"/>
      <c r="G14" s="309"/>
      <c r="H14" s="301" t="s">
        <v>96</v>
      </c>
      <c r="I14" s="302"/>
      <c r="J14" s="303" t="s">
        <v>114</v>
      </c>
      <c r="K14" s="304"/>
      <c r="L14" s="304"/>
      <c r="M14" s="304"/>
      <c r="N14" s="304"/>
      <c r="O14" s="305"/>
      <c r="P14" s="8"/>
    </row>
    <row r="15" spans="1:16" ht="43.5" customHeight="1" x14ac:dyDescent="0.2">
      <c r="B15" s="301" t="s">
        <v>15</v>
      </c>
      <c r="C15" s="306"/>
      <c r="D15" s="310" t="s">
        <v>105</v>
      </c>
      <c r="E15" s="311"/>
      <c r="F15" s="311"/>
      <c r="G15" s="312"/>
      <c r="H15" s="301" t="s">
        <v>84</v>
      </c>
      <c r="I15" s="302"/>
      <c r="J15" s="303" t="s">
        <v>127</v>
      </c>
      <c r="K15" s="304"/>
      <c r="L15" s="304"/>
      <c r="M15" s="304"/>
      <c r="N15" s="304"/>
      <c r="O15" s="305"/>
    </row>
    <row r="16" spans="1:16" ht="43.5" customHeight="1" x14ac:dyDescent="0.2">
      <c r="B16" s="301" t="s">
        <v>16</v>
      </c>
      <c r="C16" s="306"/>
      <c r="D16" s="310" t="s">
        <v>106</v>
      </c>
      <c r="E16" s="311"/>
      <c r="F16" s="311"/>
      <c r="G16" s="312"/>
      <c r="H16" s="301" t="s">
        <v>85</v>
      </c>
      <c r="I16" s="302"/>
      <c r="J16" s="303" t="s">
        <v>115</v>
      </c>
      <c r="K16" s="304"/>
      <c r="L16" s="304"/>
      <c r="M16" s="304"/>
      <c r="N16" s="304"/>
      <c r="O16" s="305"/>
    </row>
    <row r="17" spans="8:15" ht="32.25" customHeight="1" x14ac:dyDescent="0.2">
      <c r="H17" s="301" t="s">
        <v>86</v>
      </c>
      <c r="I17" s="302"/>
      <c r="J17" s="303" t="s">
        <v>97</v>
      </c>
      <c r="K17" s="304"/>
      <c r="L17" s="304"/>
      <c r="M17" s="304"/>
      <c r="N17" s="304"/>
      <c r="O17" s="305"/>
    </row>
  </sheetData>
  <sheetProtection formatCells="0" formatRows="0" insertRows="0" deleteRows="0"/>
  <mergeCells count="46">
    <mergeCell ref="J15:O15"/>
    <mergeCell ref="J16:O16"/>
    <mergeCell ref="H14:I14"/>
    <mergeCell ref="D15:G15"/>
    <mergeCell ref="H15:I15"/>
    <mergeCell ref="B11:C11"/>
    <mergeCell ref="J13:O13"/>
    <mergeCell ref="D10:G10"/>
    <mergeCell ref="D11:G11"/>
    <mergeCell ref="H11:I11"/>
    <mergeCell ref="J11:O11"/>
    <mergeCell ref="H10:I10"/>
    <mergeCell ref="J10:O10"/>
    <mergeCell ref="B8:C8"/>
    <mergeCell ref="B9:C9"/>
    <mergeCell ref="B10:C10"/>
    <mergeCell ref="H9:I9"/>
    <mergeCell ref="J9:O9"/>
    <mergeCell ref="D8:G8"/>
    <mergeCell ref="H8:I8"/>
    <mergeCell ref="J8:O8"/>
    <mergeCell ref="D9:G9"/>
    <mergeCell ref="B2:C4"/>
    <mergeCell ref="D2:M3"/>
    <mergeCell ref="D4:M4"/>
    <mergeCell ref="B6:O6"/>
    <mergeCell ref="B7:C7"/>
    <mergeCell ref="D7:G7"/>
    <mergeCell ref="H7:I7"/>
    <mergeCell ref="J7:O7"/>
    <mergeCell ref="H17:I17"/>
    <mergeCell ref="J17:O17"/>
    <mergeCell ref="B12:C12"/>
    <mergeCell ref="B14:C14"/>
    <mergeCell ref="B15:C15"/>
    <mergeCell ref="D13:G13"/>
    <mergeCell ref="H13:I13"/>
    <mergeCell ref="D14:G14"/>
    <mergeCell ref="D12:G12"/>
    <mergeCell ref="H12:I12"/>
    <mergeCell ref="J12:O12"/>
    <mergeCell ref="B13:C13"/>
    <mergeCell ref="B16:C16"/>
    <mergeCell ref="D16:G16"/>
    <mergeCell ref="H16:I16"/>
    <mergeCell ref="J14:O14"/>
  </mergeCells>
  <printOptions horizontalCentered="1" verticalCentered="1"/>
  <pageMargins left="0.47244094488188981" right="0.39370078740157483" top="0.27559055118110237" bottom="0.39370078740157483" header="0" footer="0"/>
  <pageSetup paperSize="14" scale="52"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4"/>
  <sheetViews>
    <sheetView showGridLines="0" tabSelected="1" zoomScale="85" zoomScaleNormal="85" zoomScaleSheetLayoutView="85" workbookViewId="0"/>
  </sheetViews>
  <sheetFormatPr baseColWidth="10" defaultRowHeight="15" x14ac:dyDescent="0.2"/>
  <cols>
    <col min="1" max="1" width="1.85546875" style="1" customWidth="1"/>
    <col min="2" max="2" width="13.140625" style="45" customWidth="1"/>
    <col min="3" max="5" width="12.7109375" style="291" customWidth="1"/>
    <col min="6" max="6" width="16.7109375" style="43" customWidth="1"/>
    <col min="7" max="10" width="12.7109375" style="284" customWidth="1"/>
    <col min="11" max="12" width="14.85546875" style="1" customWidth="1"/>
    <col min="13" max="13" width="22.28515625" style="43" customWidth="1"/>
    <col min="14" max="14" width="16.140625" style="10" customWidth="1"/>
    <col min="15" max="15" width="22" style="178" customWidth="1"/>
    <col min="16" max="16" width="23.85546875" style="178" customWidth="1"/>
    <col min="17" max="17" width="12.85546875" style="179" customWidth="1"/>
    <col min="18" max="18" width="11.42578125" style="203" customWidth="1"/>
    <col min="19" max="19" width="1.5703125" style="1" customWidth="1"/>
    <col min="20" max="21" width="8" style="10" customWidth="1"/>
    <col min="22" max="22" width="39.5703125" style="1" customWidth="1"/>
    <col min="23" max="24" width="25.85546875" style="1" customWidth="1"/>
    <col min="25" max="25" width="16.7109375" style="1" customWidth="1"/>
    <col min="26" max="26" width="21.7109375" style="1" customWidth="1"/>
    <col min="27" max="27" width="1.42578125" style="76" customWidth="1"/>
    <col min="28" max="28" width="19.5703125" style="1" bestFit="1" customWidth="1"/>
    <col min="29" max="29" width="20.5703125" style="1" hidden="1" customWidth="1"/>
    <col min="30" max="30" width="16.5703125" style="1" hidden="1" customWidth="1"/>
    <col min="31" max="16384" width="11.42578125" style="1"/>
  </cols>
  <sheetData>
    <row r="1" spans="1:29" s="8" customFormat="1" x14ac:dyDescent="0.2">
      <c r="A1" s="1"/>
      <c r="B1" s="45"/>
      <c r="C1" s="291"/>
      <c r="D1" s="291"/>
      <c r="E1" s="291"/>
      <c r="F1" s="43"/>
      <c r="G1" s="284"/>
      <c r="H1" s="284"/>
      <c r="I1" s="284"/>
      <c r="J1" s="284"/>
      <c r="K1" s="1"/>
      <c r="L1" s="1"/>
      <c r="M1" s="43"/>
      <c r="N1" s="10"/>
      <c r="O1" s="178"/>
      <c r="P1" s="178"/>
      <c r="Q1" s="179"/>
      <c r="R1" s="203"/>
      <c r="S1" s="1"/>
      <c r="T1" s="10"/>
      <c r="U1" s="10"/>
      <c r="V1" s="1"/>
      <c r="W1" s="1"/>
      <c r="X1" s="1"/>
      <c r="Y1" s="1"/>
      <c r="Z1" s="1"/>
      <c r="AA1" s="71"/>
    </row>
    <row r="2" spans="1:29" s="8" customFormat="1" ht="27.75" customHeight="1" x14ac:dyDescent="0.2">
      <c r="A2" s="1"/>
      <c r="B2" s="313"/>
      <c r="C2" s="313"/>
      <c r="D2" s="509" t="s">
        <v>0</v>
      </c>
      <c r="E2" s="509"/>
      <c r="F2" s="509"/>
      <c r="G2" s="509"/>
      <c r="H2" s="509"/>
      <c r="I2" s="509"/>
      <c r="J2" s="509"/>
      <c r="K2" s="509"/>
      <c r="L2" s="509"/>
      <c r="M2" s="509"/>
      <c r="N2" s="509"/>
      <c r="O2" s="509"/>
      <c r="P2" s="509"/>
      <c r="Q2" s="509"/>
      <c r="R2" s="509"/>
      <c r="S2" s="509"/>
      <c r="T2" s="509"/>
      <c r="U2" s="509"/>
      <c r="V2" s="509"/>
      <c r="W2" s="509"/>
      <c r="X2" s="153"/>
      <c r="Y2" s="2" t="s">
        <v>1</v>
      </c>
      <c r="Z2" s="2" t="s">
        <v>2</v>
      </c>
      <c r="AA2" s="76"/>
    </row>
    <row r="3" spans="1:29" s="8" customFormat="1" ht="27.75" customHeight="1" x14ac:dyDescent="0.2">
      <c r="A3" s="1"/>
      <c r="B3" s="313"/>
      <c r="C3" s="313"/>
      <c r="D3" s="509"/>
      <c r="E3" s="509"/>
      <c r="F3" s="509"/>
      <c r="G3" s="509"/>
      <c r="H3" s="509"/>
      <c r="I3" s="509"/>
      <c r="J3" s="509"/>
      <c r="K3" s="509"/>
      <c r="L3" s="509"/>
      <c r="M3" s="509"/>
      <c r="N3" s="509"/>
      <c r="O3" s="509"/>
      <c r="P3" s="509"/>
      <c r="Q3" s="509"/>
      <c r="R3" s="509"/>
      <c r="S3" s="509"/>
      <c r="T3" s="509"/>
      <c r="U3" s="509"/>
      <c r="V3" s="509"/>
      <c r="W3" s="509"/>
      <c r="X3" s="153"/>
      <c r="Y3" s="2" t="s">
        <v>3</v>
      </c>
      <c r="Z3" s="2">
        <v>3</v>
      </c>
      <c r="AA3" s="76"/>
    </row>
    <row r="4" spans="1:29" s="8" customFormat="1" ht="41.25" customHeight="1" x14ac:dyDescent="0.2">
      <c r="A4" s="1"/>
      <c r="B4" s="313"/>
      <c r="C4" s="313"/>
      <c r="D4" s="510" t="s">
        <v>4</v>
      </c>
      <c r="E4" s="510"/>
      <c r="F4" s="510"/>
      <c r="G4" s="510"/>
      <c r="H4" s="510"/>
      <c r="I4" s="510"/>
      <c r="J4" s="510"/>
      <c r="K4" s="510"/>
      <c r="L4" s="510"/>
      <c r="M4" s="510"/>
      <c r="N4" s="510"/>
      <c r="O4" s="510"/>
      <c r="P4" s="510"/>
      <c r="Q4" s="510"/>
      <c r="R4" s="510"/>
      <c r="S4" s="510"/>
      <c r="T4" s="510"/>
      <c r="U4" s="510"/>
      <c r="V4" s="510"/>
      <c r="W4" s="510"/>
      <c r="X4" s="154"/>
      <c r="Y4" s="77" t="s">
        <v>5</v>
      </c>
      <c r="Z4" s="3">
        <v>42536</v>
      </c>
      <c r="AA4" s="76"/>
    </row>
    <row r="5" spans="1:29" s="8" customFormat="1" ht="15" customHeight="1" x14ac:dyDescent="0.2">
      <c r="A5" s="4"/>
      <c r="B5" s="55"/>
      <c r="C5" s="292"/>
      <c r="D5" s="292"/>
      <c r="E5" s="46"/>
      <c r="F5" s="6"/>
      <c r="G5" s="6"/>
      <c r="H5" s="6"/>
      <c r="I5" s="6"/>
      <c r="J5" s="6"/>
      <c r="K5" s="6"/>
      <c r="L5" s="6"/>
      <c r="M5" s="6"/>
      <c r="N5" s="7"/>
      <c r="O5" s="180"/>
      <c r="P5" s="180"/>
      <c r="Q5" s="181"/>
      <c r="R5" s="181"/>
      <c r="S5" s="4"/>
      <c r="T5" s="50"/>
      <c r="U5" s="78"/>
      <c r="V5" s="78"/>
      <c r="W5" s="78"/>
      <c r="X5" s="155"/>
      <c r="Y5" s="155"/>
      <c r="Z5" s="78"/>
      <c r="AA5" s="71"/>
    </row>
    <row r="6" spans="1:29" s="8" customFormat="1" ht="26.25" customHeight="1" x14ac:dyDescent="0.2">
      <c r="A6" s="1"/>
      <c r="B6" s="406" t="s">
        <v>6</v>
      </c>
      <c r="C6" s="407"/>
      <c r="D6" s="407"/>
      <c r="E6" s="407"/>
      <c r="F6" s="407"/>
      <c r="G6" s="407"/>
      <c r="H6" s="407"/>
      <c r="I6" s="407"/>
      <c r="J6" s="407"/>
      <c r="K6" s="407"/>
      <c r="L6" s="407"/>
      <c r="M6" s="407"/>
      <c r="N6" s="407"/>
      <c r="O6" s="407"/>
      <c r="P6" s="407"/>
      <c r="Q6" s="407"/>
      <c r="R6" s="407"/>
      <c r="S6" s="407"/>
      <c r="T6" s="407"/>
      <c r="U6" s="407"/>
      <c r="V6" s="407"/>
      <c r="W6" s="407"/>
      <c r="X6" s="407"/>
      <c r="Y6" s="407"/>
      <c r="Z6" s="408"/>
      <c r="AA6" s="76"/>
    </row>
    <row r="7" spans="1:29" s="8" customFormat="1" ht="33" customHeight="1" x14ac:dyDescent="0.2">
      <c r="A7" s="1"/>
      <c r="B7" s="324" t="s">
        <v>7</v>
      </c>
      <c r="C7" s="324"/>
      <c r="D7" s="324"/>
      <c r="E7" s="511" t="s">
        <v>35</v>
      </c>
      <c r="F7" s="511"/>
      <c r="G7" s="511"/>
      <c r="H7" s="511"/>
      <c r="I7" s="511"/>
      <c r="J7" s="511"/>
      <c r="K7" s="511"/>
      <c r="L7" s="511"/>
      <c r="M7" s="511"/>
      <c r="N7" s="518" t="s">
        <v>8</v>
      </c>
      <c r="O7" s="518"/>
      <c r="P7" s="518"/>
      <c r="Q7" s="513" t="s">
        <v>74</v>
      </c>
      <c r="R7" s="513"/>
      <c r="S7" s="513"/>
      <c r="T7" s="513"/>
      <c r="U7" s="513"/>
      <c r="V7" s="513"/>
      <c r="W7" s="513"/>
      <c r="X7" s="513"/>
      <c r="Y7" s="513"/>
      <c r="Z7" s="513"/>
      <c r="AA7" s="76"/>
    </row>
    <row r="8" spans="1:29" s="8" customFormat="1" ht="33.75" customHeight="1" x14ac:dyDescent="0.2">
      <c r="A8" s="1"/>
      <c r="B8" s="324" t="s">
        <v>9</v>
      </c>
      <c r="C8" s="324"/>
      <c r="D8" s="324"/>
      <c r="E8" s="512" t="s">
        <v>37</v>
      </c>
      <c r="F8" s="512"/>
      <c r="G8" s="512"/>
      <c r="H8" s="512"/>
      <c r="I8" s="512"/>
      <c r="J8" s="512"/>
      <c r="K8" s="512"/>
      <c r="L8" s="512"/>
      <c r="M8" s="512"/>
      <c r="N8" s="518" t="s">
        <v>10</v>
      </c>
      <c r="O8" s="518"/>
      <c r="P8" s="518"/>
      <c r="Q8" s="513" t="s">
        <v>40</v>
      </c>
      <c r="R8" s="513"/>
      <c r="S8" s="513"/>
      <c r="T8" s="513"/>
      <c r="U8" s="513"/>
      <c r="V8" s="513"/>
      <c r="W8" s="513"/>
      <c r="X8" s="513"/>
      <c r="Y8" s="513"/>
      <c r="Z8" s="513"/>
      <c r="AA8" s="76"/>
    </row>
    <row r="9" spans="1:29" s="8" customFormat="1" ht="32.25" customHeight="1" x14ac:dyDescent="0.2">
      <c r="A9" s="1"/>
      <c r="B9" s="324" t="s">
        <v>11</v>
      </c>
      <c r="C9" s="324"/>
      <c r="D9" s="324"/>
      <c r="E9" s="512" t="s">
        <v>43</v>
      </c>
      <c r="F9" s="512"/>
      <c r="G9" s="512"/>
      <c r="H9" s="512"/>
      <c r="I9" s="512"/>
      <c r="J9" s="512"/>
      <c r="K9" s="512"/>
      <c r="L9" s="512"/>
      <c r="M9" s="512"/>
      <c r="N9" s="518" t="s">
        <v>12</v>
      </c>
      <c r="O9" s="518"/>
      <c r="P9" s="518"/>
      <c r="Q9" s="513" t="s">
        <v>46</v>
      </c>
      <c r="R9" s="513"/>
      <c r="S9" s="513"/>
      <c r="T9" s="513"/>
      <c r="U9" s="513"/>
      <c r="V9" s="513"/>
      <c r="W9" s="513"/>
      <c r="X9" s="513"/>
      <c r="Y9" s="513"/>
      <c r="Z9" s="513"/>
      <c r="AA9" s="76"/>
    </row>
    <row r="10" spans="1:29" s="8" customFormat="1" ht="98.25" customHeight="1" x14ac:dyDescent="0.2">
      <c r="A10" s="1"/>
      <c r="B10" s="324" t="s">
        <v>13</v>
      </c>
      <c r="C10" s="324"/>
      <c r="D10" s="324"/>
      <c r="E10" s="512" t="s">
        <v>232</v>
      </c>
      <c r="F10" s="512"/>
      <c r="G10" s="512"/>
      <c r="H10" s="512"/>
      <c r="I10" s="512"/>
      <c r="J10" s="512"/>
      <c r="K10" s="512"/>
      <c r="L10" s="512"/>
      <c r="M10" s="512"/>
      <c r="N10" s="518" t="s">
        <v>53</v>
      </c>
      <c r="O10" s="518"/>
      <c r="P10" s="518"/>
      <c r="Q10" s="514" t="s">
        <v>286</v>
      </c>
      <c r="R10" s="513"/>
      <c r="S10" s="513"/>
      <c r="T10" s="513"/>
      <c r="U10" s="513"/>
      <c r="V10" s="513"/>
      <c r="W10" s="513"/>
      <c r="X10" s="513"/>
      <c r="Y10" s="513"/>
      <c r="Z10" s="513"/>
      <c r="AA10" s="76"/>
    </row>
    <row r="11" spans="1:29" s="8" customFormat="1" ht="30.75" customHeight="1" x14ac:dyDescent="0.2">
      <c r="A11" s="1"/>
      <c r="B11" s="324" t="s">
        <v>15</v>
      </c>
      <c r="C11" s="324"/>
      <c r="D11" s="324"/>
      <c r="E11" s="512" t="s">
        <v>230</v>
      </c>
      <c r="F11" s="512"/>
      <c r="G11" s="512"/>
      <c r="H11" s="512"/>
      <c r="I11" s="512"/>
      <c r="J11" s="512"/>
      <c r="K11" s="512"/>
      <c r="L11" s="512"/>
      <c r="M11" s="512"/>
      <c r="N11" s="518" t="s">
        <v>54</v>
      </c>
      <c r="O11" s="518"/>
      <c r="P11" s="518"/>
      <c r="Q11" s="513">
        <v>2016</v>
      </c>
      <c r="R11" s="513"/>
      <c r="S11" s="513"/>
      <c r="T11" s="513"/>
      <c r="U11" s="513"/>
      <c r="V11" s="513"/>
      <c r="W11" s="513"/>
      <c r="X11" s="513"/>
      <c r="Y11" s="513"/>
      <c r="Z11" s="513"/>
      <c r="AA11" s="76"/>
    </row>
    <row r="12" spans="1:29" s="8" customFormat="1" ht="51.75" customHeight="1" x14ac:dyDescent="0.2">
      <c r="A12" s="1"/>
      <c r="B12" s="324" t="s">
        <v>17</v>
      </c>
      <c r="C12" s="324"/>
      <c r="D12" s="324"/>
      <c r="E12" s="512" t="s">
        <v>52</v>
      </c>
      <c r="F12" s="512"/>
      <c r="G12" s="512"/>
      <c r="H12" s="512"/>
      <c r="I12" s="512"/>
      <c r="J12" s="512"/>
      <c r="K12" s="512"/>
      <c r="L12" s="512"/>
      <c r="M12" s="512"/>
      <c r="N12" s="518" t="s">
        <v>18</v>
      </c>
      <c r="O12" s="518"/>
      <c r="P12" s="518"/>
      <c r="Q12" s="515" t="s">
        <v>128</v>
      </c>
      <c r="R12" s="516"/>
      <c r="S12" s="516"/>
      <c r="T12" s="516"/>
      <c r="U12" s="516"/>
      <c r="V12" s="516"/>
      <c r="W12" s="516"/>
      <c r="X12" s="516"/>
      <c r="Y12" s="516"/>
      <c r="Z12" s="517"/>
      <c r="AA12" s="76"/>
    </row>
    <row r="13" spans="1:29" s="8" customFormat="1" ht="12" customHeight="1" x14ac:dyDescent="0.2">
      <c r="A13" s="4"/>
      <c r="B13" s="55"/>
      <c r="C13" s="292"/>
      <c r="D13" s="292"/>
      <c r="E13" s="46"/>
      <c r="F13" s="6"/>
      <c r="G13" s="6"/>
      <c r="H13" s="6"/>
      <c r="I13" s="6"/>
      <c r="J13" s="6"/>
      <c r="K13" s="6"/>
      <c r="L13" s="6"/>
      <c r="M13" s="6"/>
      <c r="N13" s="7"/>
      <c r="O13" s="180"/>
      <c r="P13" s="180"/>
      <c r="Q13" s="181"/>
      <c r="R13" s="181"/>
      <c r="S13" s="4"/>
      <c r="T13" s="50"/>
      <c r="U13" s="50"/>
      <c r="V13" s="50"/>
      <c r="W13" s="50"/>
      <c r="X13" s="50"/>
      <c r="Y13" s="50"/>
      <c r="Z13" s="50"/>
      <c r="AA13" s="71"/>
    </row>
    <row r="14" spans="1:29" s="8" customFormat="1" ht="26.25" x14ac:dyDescent="0.2">
      <c r="A14" s="1"/>
      <c r="B14" s="406" t="s">
        <v>19</v>
      </c>
      <c r="C14" s="407"/>
      <c r="D14" s="407"/>
      <c r="E14" s="407"/>
      <c r="F14" s="407"/>
      <c r="G14" s="407"/>
      <c r="H14" s="407"/>
      <c r="I14" s="407"/>
      <c r="J14" s="407"/>
      <c r="K14" s="407"/>
      <c r="L14" s="407"/>
      <c r="M14" s="407"/>
      <c r="N14" s="407"/>
      <c r="O14" s="407"/>
      <c r="P14" s="407"/>
      <c r="Q14" s="407"/>
      <c r="R14" s="408"/>
      <c r="T14" s="406" t="s">
        <v>279</v>
      </c>
      <c r="U14" s="407"/>
      <c r="V14" s="407"/>
      <c r="W14" s="407"/>
      <c r="X14" s="407"/>
      <c r="Y14" s="407"/>
      <c r="Z14" s="408"/>
      <c r="AA14" s="76"/>
    </row>
    <row r="15" spans="1:29" s="8" customFormat="1" ht="26.25" customHeight="1" x14ac:dyDescent="0.2">
      <c r="B15" s="406" t="s">
        <v>131</v>
      </c>
      <c r="C15" s="407"/>
      <c r="D15" s="407"/>
      <c r="E15" s="407"/>
      <c r="F15" s="407"/>
      <c r="G15" s="407"/>
      <c r="H15" s="407"/>
      <c r="I15" s="407"/>
      <c r="J15" s="407"/>
      <c r="K15" s="407"/>
      <c r="L15" s="407"/>
      <c r="M15" s="407"/>
      <c r="N15" s="407"/>
      <c r="O15" s="407"/>
      <c r="P15" s="407"/>
      <c r="Q15" s="407"/>
      <c r="R15" s="408"/>
      <c r="T15" s="477" t="s">
        <v>280</v>
      </c>
      <c r="U15" s="478"/>
      <c r="V15" s="483" t="s">
        <v>281</v>
      </c>
      <c r="W15" s="483" t="s">
        <v>287</v>
      </c>
      <c r="X15" s="483" t="s">
        <v>288</v>
      </c>
      <c r="Y15" s="483" t="s">
        <v>282</v>
      </c>
      <c r="Z15" s="483" t="s">
        <v>283</v>
      </c>
      <c r="AA15" s="76"/>
    </row>
    <row r="16" spans="1:29" s="8" customFormat="1" ht="15.75" x14ac:dyDescent="0.2">
      <c r="B16" s="419" t="s">
        <v>20</v>
      </c>
      <c r="C16" s="419" t="s">
        <v>21</v>
      </c>
      <c r="D16" s="421"/>
      <c r="E16" s="422"/>
      <c r="F16" s="416" t="s">
        <v>22</v>
      </c>
      <c r="G16" s="409" t="s">
        <v>23</v>
      </c>
      <c r="H16" s="410"/>
      <c r="I16" s="410"/>
      <c r="J16" s="411"/>
      <c r="K16" s="415" t="s">
        <v>24</v>
      </c>
      <c r="L16" s="415"/>
      <c r="M16" s="416" t="s">
        <v>25</v>
      </c>
      <c r="N16" s="416" t="s">
        <v>26</v>
      </c>
      <c r="O16" s="417" t="s">
        <v>27</v>
      </c>
      <c r="P16" s="418"/>
      <c r="Q16" s="464" t="s">
        <v>28</v>
      </c>
      <c r="R16" s="465"/>
      <c r="T16" s="479"/>
      <c r="U16" s="480"/>
      <c r="V16" s="484"/>
      <c r="W16" s="484"/>
      <c r="X16" s="484"/>
      <c r="Y16" s="484"/>
      <c r="Z16" s="484"/>
      <c r="AA16" s="79"/>
      <c r="AC16" s="71"/>
    </row>
    <row r="17" spans="1:30" s="8" customFormat="1" ht="34.5" customHeight="1" x14ac:dyDescent="0.2">
      <c r="B17" s="420"/>
      <c r="C17" s="420"/>
      <c r="D17" s="423"/>
      <c r="E17" s="424"/>
      <c r="F17" s="416"/>
      <c r="G17" s="412"/>
      <c r="H17" s="413"/>
      <c r="I17" s="413"/>
      <c r="J17" s="414"/>
      <c r="K17" s="9" t="s">
        <v>29</v>
      </c>
      <c r="L17" s="9" t="s">
        <v>30</v>
      </c>
      <c r="M17" s="416"/>
      <c r="N17" s="416"/>
      <c r="O17" s="182" t="s">
        <v>31</v>
      </c>
      <c r="P17" s="182" t="s">
        <v>32</v>
      </c>
      <c r="Q17" s="466"/>
      <c r="R17" s="467"/>
      <c r="T17" s="481"/>
      <c r="U17" s="482"/>
      <c r="V17" s="485"/>
      <c r="W17" s="485"/>
      <c r="X17" s="485"/>
      <c r="Y17" s="485"/>
      <c r="Z17" s="485"/>
      <c r="AA17" s="79"/>
      <c r="AC17" s="71"/>
    </row>
    <row r="18" spans="1:30" s="8" customFormat="1" ht="74.25" customHeight="1" x14ac:dyDescent="0.2">
      <c r="B18" s="64">
        <v>1</v>
      </c>
      <c r="C18" s="385" t="s">
        <v>258</v>
      </c>
      <c r="D18" s="385"/>
      <c r="E18" s="385"/>
      <c r="F18" s="53">
        <v>0.02</v>
      </c>
      <c r="G18" s="427" t="s">
        <v>259</v>
      </c>
      <c r="H18" s="427"/>
      <c r="I18" s="427"/>
      <c r="J18" s="427"/>
      <c r="K18" s="68">
        <v>42614</v>
      </c>
      <c r="L18" s="68">
        <v>42705</v>
      </c>
      <c r="M18" s="63" t="s">
        <v>313</v>
      </c>
      <c r="N18" s="66" t="s">
        <v>260</v>
      </c>
      <c r="O18" s="183"/>
      <c r="P18" s="183"/>
      <c r="Q18" s="452" t="s">
        <v>129</v>
      </c>
      <c r="R18" s="453"/>
      <c r="T18" s="486" t="s">
        <v>284</v>
      </c>
      <c r="U18" s="486"/>
      <c r="V18" s="80" t="s">
        <v>328</v>
      </c>
      <c r="W18" s="173">
        <v>0</v>
      </c>
      <c r="X18" s="173">
        <v>0</v>
      </c>
      <c r="Y18" s="160">
        <v>0.02</v>
      </c>
      <c r="Z18" s="241"/>
      <c r="AA18" s="76"/>
      <c r="AC18" s="214" t="s">
        <v>284</v>
      </c>
    </row>
    <row r="19" spans="1:30" s="8" customFormat="1" ht="159.75" customHeight="1" x14ac:dyDescent="0.2">
      <c r="A19" s="1"/>
      <c r="B19" s="383">
        <v>2</v>
      </c>
      <c r="C19" s="428" t="s">
        <v>183</v>
      </c>
      <c r="D19" s="428"/>
      <c r="E19" s="428"/>
      <c r="F19" s="53">
        <v>0.02</v>
      </c>
      <c r="G19" s="427" t="s">
        <v>314</v>
      </c>
      <c r="H19" s="427"/>
      <c r="I19" s="427"/>
      <c r="J19" s="427"/>
      <c r="K19" s="389">
        <v>42552</v>
      </c>
      <c r="L19" s="389">
        <v>42705</v>
      </c>
      <c r="M19" s="401" t="s">
        <v>312</v>
      </c>
      <c r="N19" s="404" t="s">
        <v>129</v>
      </c>
      <c r="O19" s="363">
        <v>105250000</v>
      </c>
      <c r="P19" s="426"/>
      <c r="Q19" s="454"/>
      <c r="R19" s="455"/>
      <c r="S19" s="1"/>
      <c r="T19" s="486" t="s">
        <v>284</v>
      </c>
      <c r="U19" s="486"/>
      <c r="V19" s="80" t="s">
        <v>329</v>
      </c>
      <c r="W19" s="173">
        <v>105250000</v>
      </c>
      <c r="X19" s="173">
        <v>0</v>
      </c>
      <c r="Y19" s="81">
        <v>0.02</v>
      </c>
      <c r="Z19" s="82"/>
      <c r="AA19" s="76"/>
      <c r="AC19" s="214" t="s">
        <v>285</v>
      </c>
    </row>
    <row r="20" spans="1:30" s="8" customFormat="1" ht="74.25" customHeight="1" x14ac:dyDescent="0.2">
      <c r="A20" s="1"/>
      <c r="B20" s="383"/>
      <c r="C20" s="428"/>
      <c r="D20" s="428"/>
      <c r="E20" s="428"/>
      <c r="F20" s="53">
        <v>0.02</v>
      </c>
      <c r="G20" s="427" t="s">
        <v>234</v>
      </c>
      <c r="H20" s="427"/>
      <c r="I20" s="427"/>
      <c r="J20" s="427"/>
      <c r="K20" s="389"/>
      <c r="L20" s="389"/>
      <c r="M20" s="401"/>
      <c r="N20" s="404"/>
      <c r="O20" s="363"/>
      <c r="P20" s="426"/>
      <c r="Q20" s="454"/>
      <c r="R20" s="455"/>
      <c r="S20" s="1"/>
      <c r="T20" s="486" t="s">
        <v>284</v>
      </c>
      <c r="U20" s="486"/>
      <c r="V20" s="257" t="s">
        <v>331</v>
      </c>
      <c r="W20" s="173"/>
      <c r="X20" s="173">
        <v>0</v>
      </c>
      <c r="Y20" s="81">
        <v>0.02</v>
      </c>
      <c r="Z20" s="82"/>
      <c r="AA20" s="76"/>
    </row>
    <row r="21" spans="1:30" s="8" customFormat="1" ht="111" customHeight="1" x14ac:dyDescent="0.2">
      <c r="A21" s="1"/>
      <c r="B21" s="98">
        <v>3</v>
      </c>
      <c r="C21" s="393" t="s">
        <v>186</v>
      </c>
      <c r="D21" s="393"/>
      <c r="E21" s="393"/>
      <c r="F21" s="99">
        <v>0.02</v>
      </c>
      <c r="G21" s="427" t="s">
        <v>235</v>
      </c>
      <c r="H21" s="427"/>
      <c r="I21" s="427"/>
      <c r="J21" s="427"/>
      <c r="K21" s="100">
        <v>42552</v>
      </c>
      <c r="L21" s="100">
        <v>42705</v>
      </c>
      <c r="M21" s="101" t="s">
        <v>184</v>
      </c>
      <c r="N21" s="75" t="s">
        <v>149</v>
      </c>
      <c r="O21" s="184">
        <v>42000000</v>
      </c>
      <c r="P21" s="195"/>
      <c r="Q21" s="454"/>
      <c r="R21" s="455"/>
      <c r="S21" s="1"/>
      <c r="T21" s="488" t="s">
        <v>284</v>
      </c>
      <c r="U21" s="488"/>
      <c r="V21" s="163" t="s">
        <v>330</v>
      </c>
      <c r="W21" s="174">
        <v>42000000</v>
      </c>
      <c r="X21" s="174">
        <v>0</v>
      </c>
      <c r="Y21" s="164">
        <v>0.02</v>
      </c>
      <c r="Z21" s="165"/>
      <c r="AA21" s="76"/>
    </row>
    <row r="22" spans="1:30" s="8" customFormat="1" ht="29.25" customHeight="1" x14ac:dyDescent="0.2">
      <c r="A22" s="1"/>
      <c r="B22" s="400" t="s">
        <v>33</v>
      </c>
      <c r="C22" s="400"/>
      <c r="D22" s="400"/>
      <c r="E22" s="400"/>
      <c r="F22" s="56">
        <f>SUM(F18:F21)</f>
        <v>0.08</v>
      </c>
      <c r="G22" s="429"/>
      <c r="H22" s="429"/>
      <c r="I22" s="429"/>
      <c r="J22" s="429"/>
      <c r="K22" s="159"/>
      <c r="L22" s="159"/>
      <c r="M22" s="152"/>
      <c r="N22" s="151"/>
      <c r="O22" s="226">
        <f>+O21+O19+O18</f>
        <v>147250000</v>
      </c>
      <c r="P22" s="185">
        <f>+P21+P19+P18</f>
        <v>0</v>
      </c>
      <c r="Q22" s="551"/>
      <c r="R22" s="552"/>
      <c r="S22" s="96"/>
      <c r="T22" s="486"/>
      <c r="U22" s="486"/>
      <c r="V22" s="80"/>
      <c r="W22" s="229">
        <f>SUM(W18:W21)</f>
        <v>147250000</v>
      </c>
      <c r="X22" s="167">
        <f>SUM(X18:X21)</f>
        <v>0</v>
      </c>
      <c r="Y22" s="166">
        <f>SUM(Y18:Y21)</f>
        <v>0.08</v>
      </c>
      <c r="Z22" s="82"/>
      <c r="AA22" s="76"/>
    </row>
    <row r="23" spans="1:30" s="8" customFormat="1" ht="15" customHeight="1" x14ac:dyDescent="0.2">
      <c r="A23" s="4"/>
      <c r="B23" s="55"/>
      <c r="C23" s="292"/>
      <c r="D23" s="292"/>
      <c r="E23" s="46"/>
      <c r="F23" s="6"/>
      <c r="G23" s="6"/>
      <c r="H23" s="6"/>
      <c r="I23" s="6"/>
      <c r="J23" s="6"/>
      <c r="K23" s="6"/>
      <c r="L23" s="6"/>
      <c r="M23" s="6"/>
      <c r="N23" s="7"/>
      <c r="O23" s="180"/>
      <c r="P23" s="180"/>
      <c r="Q23" s="181"/>
      <c r="R23" s="181"/>
      <c r="S23" s="4"/>
      <c r="T23" s="489"/>
      <c r="U23" s="489"/>
      <c r="V23" s="93"/>
      <c r="W23" s="94"/>
      <c r="X23" s="94"/>
      <c r="Y23" s="95"/>
      <c r="Z23" s="96"/>
      <c r="AA23" s="97"/>
    </row>
    <row r="24" spans="1:30" s="8" customFormat="1" ht="26.25" customHeight="1" x14ac:dyDescent="0.2">
      <c r="B24" s="519" t="s">
        <v>266</v>
      </c>
      <c r="C24" s="519"/>
      <c r="D24" s="519"/>
      <c r="E24" s="519"/>
      <c r="F24" s="519"/>
      <c r="G24" s="519"/>
      <c r="H24" s="519"/>
      <c r="I24" s="519"/>
      <c r="J24" s="519"/>
      <c r="K24" s="519"/>
      <c r="L24" s="519"/>
      <c r="M24" s="519"/>
      <c r="N24" s="519"/>
      <c r="O24" s="519"/>
      <c r="P24" s="519"/>
      <c r="Q24" s="519"/>
      <c r="R24" s="519"/>
      <c r="S24" s="519"/>
      <c r="T24" s="519"/>
      <c r="U24" s="519"/>
      <c r="V24" s="519"/>
      <c r="W24" s="519"/>
      <c r="X24" s="519"/>
      <c r="Y24" s="519"/>
      <c r="Z24" s="519"/>
      <c r="AA24" s="76"/>
    </row>
    <row r="25" spans="1:30" s="8" customFormat="1" ht="101.25" customHeight="1" x14ac:dyDescent="0.2">
      <c r="B25" s="261">
        <v>4</v>
      </c>
      <c r="C25" s="566" t="s">
        <v>246</v>
      </c>
      <c r="D25" s="567"/>
      <c r="E25" s="568"/>
      <c r="F25" s="272">
        <v>0.03</v>
      </c>
      <c r="G25" s="425" t="s">
        <v>236</v>
      </c>
      <c r="H25" s="425"/>
      <c r="I25" s="425"/>
      <c r="J25" s="425"/>
      <c r="K25" s="273">
        <v>42614</v>
      </c>
      <c r="L25" s="273">
        <v>42675</v>
      </c>
      <c r="M25" s="274" t="s">
        <v>299</v>
      </c>
      <c r="N25" s="275" t="s">
        <v>238</v>
      </c>
      <c r="O25" s="468">
        <v>170000000</v>
      </c>
      <c r="P25" s="468">
        <v>1258876000</v>
      </c>
      <c r="Q25" s="325" t="s">
        <v>245</v>
      </c>
      <c r="R25" s="326"/>
      <c r="T25" s="490" t="s">
        <v>284</v>
      </c>
      <c r="U25" s="490"/>
      <c r="V25" s="257" t="s">
        <v>320</v>
      </c>
      <c r="W25" s="526">
        <v>169999991</v>
      </c>
      <c r="X25" s="526">
        <v>732800000</v>
      </c>
      <c r="Y25" s="162">
        <v>0.03</v>
      </c>
      <c r="Z25" s="523" t="s">
        <v>379</v>
      </c>
      <c r="AA25" s="71"/>
    </row>
    <row r="26" spans="1:30" s="276" customFormat="1" ht="110.25" customHeight="1" x14ac:dyDescent="0.2">
      <c r="B26" s="277">
        <v>5</v>
      </c>
      <c r="C26" s="569"/>
      <c r="D26" s="570"/>
      <c r="E26" s="571"/>
      <c r="F26" s="61">
        <v>0.03</v>
      </c>
      <c r="G26" s="343" t="s">
        <v>239</v>
      </c>
      <c r="H26" s="343"/>
      <c r="I26" s="343"/>
      <c r="J26" s="343"/>
      <c r="K26" s="62">
        <v>42614</v>
      </c>
      <c r="L26" s="62">
        <v>42675</v>
      </c>
      <c r="M26" s="274" t="s">
        <v>299</v>
      </c>
      <c r="N26" s="264" t="s">
        <v>238</v>
      </c>
      <c r="O26" s="363"/>
      <c r="P26" s="363"/>
      <c r="Q26" s="327"/>
      <c r="R26" s="328"/>
      <c r="T26" s="490" t="s">
        <v>285</v>
      </c>
      <c r="U26" s="490"/>
      <c r="V26" s="257" t="s">
        <v>372</v>
      </c>
      <c r="W26" s="527"/>
      <c r="X26" s="527"/>
      <c r="Y26" s="162">
        <v>0.02</v>
      </c>
      <c r="Z26" s="524"/>
      <c r="AA26" s="71"/>
    </row>
    <row r="27" spans="1:30" s="230" customFormat="1" ht="102.75" customHeight="1" x14ac:dyDescent="0.2">
      <c r="B27" s="277">
        <v>6</v>
      </c>
      <c r="C27" s="569"/>
      <c r="D27" s="570"/>
      <c r="E27" s="571"/>
      <c r="F27" s="61">
        <v>1.4999999999999999E-2</v>
      </c>
      <c r="G27" s="343" t="s">
        <v>240</v>
      </c>
      <c r="H27" s="343"/>
      <c r="I27" s="343"/>
      <c r="J27" s="343"/>
      <c r="K27" s="62">
        <v>42614</v>
      </c>
      <c r="L27" s="62">
        <v>42736</v>
      </c>
      <c r="M27" s="274" t="s">
        <v>299</v>
      </c>
      <c r="N27" s="264" t="s">
        <v>238</v>
      </c>
      <c r="O27" s="363"/>
      <c r="P27" s="363"/>
      <c r="Q27" s="329"/>
      <c r="R27" s="330"/>
      <c r="T27" s="490" t="s">
        <v>284</v>
      </c>
      <c r="U27" s="490"/>
      <c r="V27" s="257" t="s">
        <v>321</v>
      </c>
      <c r="W27" s="527"/>
      <c r="X27" s="527"/>
      <c r="Y27" s="162">
        <v>1.4999999999999999E-2</v>
      </c>
      <c r="Z27" s="525"/>
      <c r="AA27" s="71"/>
    </row>
    <row r="28" spans="1:30" s="230" customFormat="1" ht="80.25" customHeight="1" x14ac:dyDescent="0.2">
      <c r="B28" s="277">
        <v>7</v>
      </c>
      <c r="C28" s="569" t="s">
        <v>246</v>
      </c>
      <c r="D28" s="570"/>
      <c r="E28" s="571"/>
      <c r="F28" s="61">
        <v>1.4999999999999999E-2</v>
      </c>
      <c r="G28" s="343" t="s">
        <v>241</v>
      </c>
      <c r="H28" s="343"/>
      <c r="I28" s="343"/>
      <c r="J28" s="343"/>
      <c r="K28" s="62">
        <v>42705</v>
      </c>
      <c r="L28" s="62">
        <v>42767</v>
      </c>
      <c r="M28" s="274" t="s">
        <v>299</v>
      </c>
      <c r="N28" s="264" t="s">
        <v>238</v>
      </c>
      <c r="O28" s="363"/>
      <c r="P28" s="363"/>
      <c r="Q28" s="325" t="s">
        <v>245</v>
      </c>
      <c r="R28" s="326"/>
      <c r="T28" s="490" t="s">
        <v>285</v>
      </c>
      <c r="U28" s="490"/>
      <c r="V28" s="257" t="s">
        <v>373</v>
      </c>
      <c r="W28" s="527"/>
      <c r="X28" s="527"/>
      <c r="Y28" s="162">
        <v>2E-3</v>
      </c>
      <c r="Z28" s="67"/>
      <c r="AA28" s="71"/>
    </row>
    <row r="29" spans="1:30" s="8" customFormat="1" ht="93" customHeight="1" x14ac:dyDescent="0.2">
      <c r="B29" s="263">
        <v>8</v>
      </c>
      <c r="C29" s="569"/>
      <c r="D29" s="570"/>
      <c r="E29" s="571"/>
      <c r="F29" s="59">
        <v>0.02</v>
      </c>
      <c r="G29" s="336" t="s">
        <v>247</v>
      </c>
      <c r="H29" s="336"/>
      <c r="I29" s="336"/>
      <c r="J29" s="336"/>
      <c r="K29" s="62">
        <v>42705</v>
      </c>
      <c r="L29" s="62">
        <v>42767</v>
      </c>
      <c r="M29" s="267" t="s">
        <v>237</v>
      </c>
      <c r="N29" s="264" t="s">
        <v>238</v>
      </c>
      <c r="O29" s="363"/>
      <c r="P29" s="363"/>
      <c r="Q29" s="327"/>
      <c r="R29" s="328"/>
      <c r="T29" s="490" t="s">
        <v>285</v>
      </c>
      <c r="U29" s="490"/>
      <c r="V29" s="257" t="s">
        <v>374</v>
      </c>
      <c r="W29" s="527"/>
      <c r="X29" s="527"/>
      <c r="Y29" s="162">
        <v>2E-3</v>
      </c>
      <c r="Z29" s="67"/>
      <c r="AA29" s="71"/>
    </row>
    <row r="30" spans="1:30" s="8" customFormat="1" ht="82.5" customHeight="1" x14ac:dyDescent="0.2">
      <c r="B30" s="263">
        <v>9</v>
      </c>
      <c r="C30" s="569"/>
      <c r="D30" s="570"/>
      <c r="E30" s="571"/>
      <c r="F30" s="59">
        <v>0.03</v>
      </c>
      <c r="G30" s="336" t="s">
        <v>185</v>
      </c>
      <c r="H30" s="336"/>
      <c r="I30" s="336"/>
      <c r="J30" s="336"/>
      <c r="K30" s="62">
        <v>42705</v>
      </c>
      <c r="L30" s="62">
        <v>42822</v>
      </c>
      <c r="M30" s="267" t="s">
        <v>187</v>
      </c>
      <c r="N30" s="264" t="s">
        <v>185</v>
      </c>
      <c r="O30" s="363"/>
      <c r="P30" s="363"/>
      <c r="Q30" s="329"/>
      <c r="R30" s="330"/>
      <c r="T30" s="490" t="s">
        <v>285</v>
      </c>
      <c r="U30" s="490"/>
      <c r="V30" s="257" t="s">
        <v>375</v>
      </c>
      <c r="W30" s="528"/>
      <c r="X30" s="528"/>
      <c r="Y30" s="162">
        <v>2E-3</v>
      </c>
      <c r="Z30" s="67"/>
      <c r="AA30" s="71"/>
    </row>
    <row r="31" spans="1:30" s="8" customFormat="1" ht="87" customHeight="1" x14ac:dyDescent="0.2">
      <c r="B31" s="263">
        <v>10</v>
      </c>
      <c r="C31" s="569"/>
      <c r="D31" s="570"/>
      <c r="E31" s="571"/>
      <c r="F31" s="59">
        <v>5.0000000000000001E-3</v>
      </c>
      <c r="G31" s="336" t="s">
        <v>270</v>
      </c>
      <c r="H31" s="336"/>
      <c r="I31" s="336"/>
      <c r="J31" s="336"/>
      <c r="K31" s="62" t="s">
        <v>255</v>
      </c>
      <c r="L31" s="62">
        <v>42705</v>
      </c>
      <c r="M31" s="267"/>
      <c r="N31" s="264"/>
      <c r="O31" s="262"/>
      <c r="P31" s="262">
        <v>480000000</v>
      </c>
      <c r="Q31" s="331" t="s">
        <v>257</v>
      </c>
      <c r="R31" s="332"/>
      <c r="T31" s="490" t="s">
        <v>285</v>
      </c>
      <c r="U31" s="490"/>
      <c r="V31" s="260" t="s">
        <v>357</v>
      </c>
      <c r="W31" s="175">
        <v>0</v>
      </c>
      <c r="X31" s="175">
        <v>0</v>
      </c>
      <c r="Y31" s="160">
        <v>0</v>
      </c>
      <c r="Z31" s="260"/>
      <c r="AA31" s="71"/>
    </row>
    <row r="32" spans="1:30" s="8" customFormat="1" ht="333" customHeight="1" x14ac:dyDescent="0.2">
      <c r="B32" s="263">
        <v>11</v>
      </c>
      <c r="C32" s="569"/>
      <c r="D32" s="570"/>
      <c r="E32" s="571"/>
      <c r="F32" s="59">
        <v>5.0000000000000001E-3</v>
      </c>
      <c r="G32" s="336" t="s">
        <v>271</v>
      </c>
      <c r="H32" s="336"/>
      <c r="I32" s="336"/>
      <c r="J32" s="336"/>
      <c r="K32" s="62">
        <v>42583</v>
      </c>
      <c r="L32" s="62">
        <v>42795</v>
      </c>
      <c r="M32" s="267"/>
      <c r="N32" s="264"/>
      <c r="O32" s="262"/>
      <c r="P32" s="262">
        <v>49200000</v>
      </c>
      <c r="Q32" s="331" t="s">
        <v>370</v>
      </c>
      <c r="R32" s="332"/>
      <c r="T32" s="490" t="s">
        <v>285</v>
      </c>
      <c r="U32" s="490"/>
      <c r="V32" s="268" t="s">
        <v>368</v>
      </c>
      <c r="W32" s="175">
        <v>0</v>
      </c>
      <c r="X32" s="269">
        <v>49200000</v>
      </c>
      <c r="Y32" s="162">
        <v>3.0000000000000001E-3</v>
      </c>
      <c r="Z32" s="268" t="s">
        <v>369</v>
      </c>
      <c r="AA32" s="71"/>
      <c r="AB32" s="73"/>
      <c r="AC32" s="73"/>
      <c r="AD32" s="73"/>
    </row>
    <row r="33" spans="1:29" s="8" customFormat="1" ht="26.25" customHeight="1" x14ac:dyDescent="0.2">
      <c r="B33" s="263">
        <v>12</v>
      </c>
      <c r="C33" s="572"/>
      <c r="D33" s="573"/>
      <c r="E33" s="574"/>
      <c r="F33" s="67"/>
      <c r="G33" s="336" t="s">
        <v>273</v>
      </c>
      <c r="H33" s="336"/>
      <c r="I33" s="336"/>
      <c r="J33" s="336"/>
      <c r="K33" s="67"/>
      <c r="L33" s="67"/>
      <c r="M33" s="67"/>
      <c r="N33" s="67"/>
      <c r="O33" s="270"/>
      <c r="P33" s="262">
        <v>211924000</v>
      </c>
      <c r="Q33" s="331"/>
      <c r="R33" s="332"/>
      <c r="T33" s="490"/>
      <c r="U33" s="490"/>
      <c r="V33" s="257"/>
      <c r="W33" s="175">
        <v>0</v>
      </c>
      <c r="X33" s="175">
        <v>0</v>
      </c>
      <c r="Y33" s="160">
        <v>0</v>
      </c>
      <c r="Z33" s="67"/>
      <c r="AA33" s="71"/>
    </row>
    <row r="34" spans="1:29" s="8" customFormat="1" ht="114" customHeight="1" x14ac:dyDescent="0.2">
      <c r="A34" s="1"/>
      <c r="B34" s="340">
        <v>13</v>
      </c>
      <c r="C34" s="344" t="s">
        <v>209</v>
      </c>
      <c r="D34" s="345"/>
      <c r="E34" s="346"/>
      <c r="F34" s="59">
        <v>0.03</v>
      </c>
      <c r="G34" s="336" t="s">
        <v>275</v>
      </c>
      <c r="H34" s="336"/>
      <c r="I34" s="336"/>
      <c r="J34" s="336"/>
      <c r="K34" s="353">
        <v>42614</v>
      </c>
      <c r="L34" s="353">
        <v>42735</v>
      </c>
      <c r="M34" s="387" t="s">
        <v>300</v>
      </c>
      <c r="N34" s="394" t="s">
        <v>134</v>
      </c>
      <c r="O34" s="186">
        <f>27000000</f>
        <v>27000000</v>
      </c>
      <c r="P34" s="186">
        <f>1829508300+83500000</f>
        <v>1913008300</v>
      </c>
      <c r="Q34" s="325" t="s">
        <v>272</v>
      </c>
      <c r="R34" s="326"/>
      <c r="S34" s="230"/>
      <c r="T34" s="339" t="s">
        <v>284</v>
      </c>
      <c r="U34" s="339"/>
      <c r="V34" s="222" t="s">
        <v>323</v>
      </c>
      <c r="W34" s="232">
        <v>27000000</v>
      </c>
      <c r="X34" s="237">
        <f>1829508300+83500000</f>
        <v>1913008300</v>
      </c>
      <c r="Y34" s="160">
        <v>0.03</v>
      </c>
      <c r="Z34" s="222" t="s">
        <v>325</v>
      </c>
      <c r="AA34" s="76"/>
      <c r="AB34" s="72"/>
      <c r="AC34" s="70"/>
    </row>
    <row r="35" spans="1:29" s="8" customFormat="1" ht="42.75" customHeight="1" x14ac:dyDescent="0.2">
      <c r="A35" s="1"/>
      <c r="B35" s="341"/>
      <c r="C35" s="347"/>
      <c r="D35" s="348"/>
      <c r="E35" s="349"/>
      <c r="F35" s="59">
        <v>0.01</v>
      </c>
      <c r="G35" s="336" t="s">
        <v>278</v>
      </c>
      <c r="H35" s="336"/>
      <c r="I35" s="336"/>
      <c r="J35" s="336"/>
      <c r="K35" s="353"/>
      <c r="L35" s="353"/>
      <c r="M35" s="469"/>
      <c r="N35" s="471"/>
      <c r="O35" s="186"/>
      <c r="P35" s="186">
        <f>101000000+54000000+50000000+50000000+300000000-27000000-28000000</f>
        <v>500000000</v>
      </c>
      <c r="Q35" s="327"/>
      <c r="R35" s="328"/>
      <c r="S35" s="230"/>
      <c r="T35" s="339" t="s">
        <v>285</v>
      </c>
      <c r="U35" s="339"/>
      <c r="V35" s="222" t="s">
        <v>324</v>
      </c>
      <c r="W35" s="233">
        <v>0</v>
      </c>
      <c r="X35" s="175">
        <v>0</v>
      </c>
      <c r="Y35" s="162">
        <v>5.0000000000000001E-3</v>
      </c>
      <c r="Z35" s="172"/>
      <c r="AA35" s="76"/>
      <c r="AB35" s="69"/>
    </row>
    <row r="36" spans="1:29" s="8" customFormat="1" ht="33" customHeight="1" x14ac:dyDescent="0.2">
      <c r="A36" s="1"/>
      <c r="B36" s="341"/>
      <c r="C36" s="347"/>
      <c r="D36" s="348"/>
      <c r="E36" s="349"/>
      <c r="F36" s="59">
        <v>0.01</v>
      </c>
      <c r="G36" s="336" t="s">
        <v>269</v>
      </c>
      <c r="H36" s="336"/>
      <c r="I36" s="336"/>
      <c r="J36" s="336"/>
      <c r="K36" s="353"/>
      <c r="L36" s="353"/>
      <c r="M36" s="469"/>
      <c r="N36" s="471"/>
      <c r="O36" s="186"/>
      <c r="P36" s="186">
        <v>804906700</v>
      </c>
      <c r="Q36" s="327"/>
      <c r="R36" s="328"/>
      <c r="S36" s="230"/>
      <c r="T36" s="339" t="s">
        <v>285</v>
      </c>
      <c r="U36" s="339"/>
      <c r="V36" s="231" t="s">
        <v>326</v>
      </c>
      <c r="W36" s="233">
        <v>0</v>
      </c>
      <c r="X36" s="175">
        <v>0</v>
      </c>
      <c r="Y36" s="162">
        <v>3.0000000000000001E-3</v>
      </c>
      <c r="Z36" s="172"/>
      <c r="AA36" s="76"/>
      <c r="AB36" s="70"/>
    </row>
    <row r="37" spans="1:29" s="8" customFormat="1" ht="111" customHeight="1" x14ac:dyDescent="0.2">
      <c r="A37" s="1"/>
      <c r="B37" s="341"/>
      <c r="C37" s="347"/>
      <c r="D37" s="348"/>
      <c r="E37" s="349"/>
      <c r="F37" s="59">
        <v>0.01</v>
      </c>
      <c r="G37" s="336" t="s">
        <v>274</v>
      </c>
      <c r="H37" s="336"/>
      <c r="I37" s="336"/>
      <c r="J37" s="336"/>
      <c r="K37" s="353"/>
      <c r="L37" s="353"/>
      <c r="M37" s="469"/>
      <c r="N37" s="471"/>
      <c r="O37" s="186">
        <v>18000000</v>
      </c>
      <c r="P37" s="186">
        <v>253085000</v>
      </c>
      <c r="Q37" s="327"/>
      <c r="R37" s="328"/>
      <c r="S37" s="230"/>
      <c r="T37" s="339" t="s">
        <v>284</v>
      </c>
      <c r="U37" s="339"/>
      <c r="V37" s="234" t="s">
        <v>347</v>
      </c>
      <c r="W37" s="232">
        <v>18000000</v>
      </c>
      <c r="X37" s="232">
        <v>42800000</v>
      </c>
      <c r="Y37" s="160">
        <v>0.01</v>
      </c>
      <c r="Z37" s="161"/>
      <c r="AA37" s="76"/>
      <c r="AB37" s="70"/>
    </row>
    <row r="38" spans="1:29" s="8" customFormat="1" ht="132.75" customHeight="1" x14ac:dyDescent="0.2">
      <c r="A38" s="1"/>
      <c r="B38" s="341"/>
      <c r="C38" s="347"/>
      <c r="D38" s="348"/>
      <c r="E38" s="349"/>
      <c r="F38" s="59">
        <v>0.01</v>
      </c>
      <c r="G38" s="336" t="s">
        <v>297</v>
      </c>
      <c r="H38" s="336"/>
      <c r="I38" s="336"/>
      <c r="J38" s="336"/>
      <c r="K38" s="171">
        <v>42675</v>
      </c>
      <c r="L38" s="171">
        <v>42705</v>
      </c>
      <c r="M38" s="470"/>
      <c r="N38" s="378"/>
      <c r="O38" s="186">
        <v>250000000</v>
      </c>
      <c r="P38" s="186"/>
      <c r="Q38" s="327"/>
      <c r="R38" s="328"/>
      <c r="S38" s="230"/>
      <c r="T38" s="339" t="s">
        <v>285</v>
      </c>
      <c r="U38" s="339"/>
      <c r="V38" s="238" t="s">
        <v>315</v>
      </c>
      <c r="W38" s="232">
        <v>246616000</v>
      </c>
      <c r="X38" s="176">
        <v>0</v>
      </c>
      <c r="Y38" s="162">
        <v>5.0000000000000001E-3</v>
      </c>
      <c r="Z38" s="220"/>
      <c r="AA38" s="76"/>
      <c r="AB38" s="70"/>
    </row>
    <row r="39" spans="1:29" s="8" customFormat="1" ht="60" customHeight="1" x14ac:dyDescent="0.2">
      <c r="A39" s="1"/>
      <c r="B39" s="342"/>
      <c r="C39" s="350"/>
      <c r="D39" s="351"/>
      <c r="E39" s="352"/>
      <c r="F39" s="61">
        <v>0.01</v>
      </c>
      <c r="G39" s="343" t="s">
        <v>316</v>
      </c>
      <c r="H39" s="343"/>
      <c r="I39" s="343"/>
      <c r="J39" s="343"/>
      <c r="K39" s="62">
        <v>42705</v>
      </c>
      <c r="L39" s="62">
        <v>43009</v>
      </c>
      <c r="M39" s="219"/>
      <c r="N39" s="218"/>
      <c r="O39" s="186">
        <v>188330706</v>
      </c>
      <c r="P39" s="186"/>
      <c r="Q39" s="329"/>
      <c r="R39" s="330"/>
      <c r="S39" s="230"/>
      <c r="T39" s="491" t="s">
        <v>284</v>
      </c>
      <c r="U39" s="492"/>
      <c r="V39" s="235" t="s">
        <v>327</v>
      </c>
      <c r="W39" s="236">
        <v>188330000</v>
      </c>
      <c r="X39" s="221"/>
      <c r="Y39" s="160">
        <v>0.01</v>
      </c>
      <c r="Z39" s="239" t="s">
        <v>325</v>
      </c>
      <c r="AA39" s="76"/>
      <c r="AB39" s="70"/>
    </row>
    <row r="40" spans="1:29" s="8" customFormat="1" ht="72" customHeight="1" x14ac:dyDescent="0.2">
      <c r="B40" s="364">
        <v>14</v>
      </c>
      <c r="C40" s="338" t="s">
        <v>162</v>
      </c>
      <c r="D40" s="338"/>
      <c r="E40" s="338"/>
      <c r="F40" s="59">
        <v>3.0000000000000001E-3</v>
      </c>
      <c r="G40" s="336" t="s">
        <v>166</v>
      </c>
      <c r="H40" s="336"/>
      <c r="I40" s="336"/>
      <c r="J40" s="336"/>
      <c r="K40" s="353">
        <v>42552</v>
      </c>
      <c r="L40" s="353">
        <v>42735</v>
      </c>
      <c r="M40" s="361" t="s">
        <v>301</v>
      </c>
      <c r="N40" s="362" t="s">
        <v>167</v>
      </c>
      <c r="O40" s="363"/>
      <c r="P40" s="363"/>
      <c r="Q40" s="359" t="s">
        <v>272</v>
      </c>
      <c r="R40" s="359"/>
      <c r="S40" s="230"/>
      <c r="T40" s="499" t="s">
        <v>284</v>
      </c>
      <c r="U40" s="500"/>
      <c r="V40" s="523" t="s">
        <v>292</v>
      </c>
      <c r="W40" s="553">
        <v>0</v>
      </c>
      <c r="X40" s="356">
        <v>0</v>
      </c>
      <c r="Y40" s="240">
        <v>3.0000000000000001E-3</v>
      </c>
      <c r="Z40" s="333"/>
      <c r="AA40" s="71"/>
      <c r="AB40" s="70"/>
      <c r="AC40" s="74"/>
    </row>
    <row r="41" spans="1:29" s="8" customFormat="1" ht="27" customHeight="1" x14ac:dyDescent="0.2">
      <c r="B41" s="364"/>
      <c r="C41" s="338"/>
      <c r="D41" s="338"/>
      <c r="E41" s="338"/>
      <c r="F41" s="59">
        <v>6.0000000000000001E-3</v>
      </c>
      <c r="G41" s="336" t="s">
        <v>163</v>
      </c>
      <c r="H41" s="336"/>
      <c r="I41" s="336"/>
      <c r="J41" s="336"/>
      <c r="K41" s="353"/>
      <c r="L41" s="353"/>
      <c r="M41" s="361"/>
      <c r="N41" s="362"/>
      <c r="O41" s="363"/>
      <c r="P41" s="363"/>
      <c r="Q41" s="359"/>
      <c r="R41" s="359"/>
      <c r="S41" s="230"/>
      <c r="T41" s="501"/>
      <c r="U41" s="502"/>
      <c r="V41" s="524"/>
      <c r="W41" s="554"/>
      <c r="X41" s="357"/>
      <c r="Y41" s="240">
        <v>6.0000000000000001E-3</v>
      </c>
      <c r="Z41" s="334"/>
      <c r="AA41" s="71"/>
      <c r="AB41" s="71"/>
    </row>
    <row r="42" spans="1:29" s="8" customFormat="1" ht="27" customHeight="1" x14ac:dyDescent="0.2">
      <c r="B42" s="364"/>
      <c r="C42" s="338"/>
      <c r="D42" s="338"/>
      <c r="E42" s="338"/>
      <c r="F42" s="59">
        <v>6.0000000000000001E-3</v>
      </c>
      <c r="G42" s="336" t="s">
        <v>164</v>
      </c>
      <c r="H42" s="336"/>
      <c r="I42" s="336"/>
      <c r="J42" s="336"/>
      <c r="K42" s="353"/>
      <c r="L42" s="353"/>
      <c r="M42" s="361"/>
      <c r="N42" s="362"/>
      <c r="O42" s="363"/>
      <c r="P42" s="363"/>
      <c r="Q42" s="359"/>
      <c r="R42" s="359"/>
      <c r="S42" s="230"/>
      <c r="T42" s="501"/>
      <c r="U42" s="502"/>
      <c r="V42" s="524"/>
      <c r="W42" s="554"/>
      <c r="X42" s="357"/>
      <c r="Y42" s="240">
        <v>6.0000000000000001E-3</v>
      </c>
      <c r="Z42" s="334"/>
      <c r="AA42" s="71"/>
      <c r="AB42" s="70"/>
      <c r="AC42" s="74"/>
    </row>
    <row r="43" spans="1:29" s="8" customFormat="1" ht="27" customHeight="1" x14ac:dyDescent="0.2">
      <c r="B43" s="364"/>
      <c r="C43" s="338"/>
      <c r="D43" s="338"/>
      <c r="E43" s="338"/>
      <c r="F43" s="59">
        <v>3.0000000000000001E-3</v>
      </c>
      <c r="G43" s="336" t="s">
        <v>165</v>
      </c>
      <c r="H43" s="336"/>
      <c r="I43" s="336"/>
      <c r="J43" s="336"/>
      <c r="K43" s="353"/>
      <c r="L43" s="353"/>
      <c r="M43" s="361"/>
      <c r="N43" s="362"/>
      <c r="O43" s="363"/>
      <c r="P43" s="363"/>
      <c r="Q43" s="359"/>
      <c r="R43" s="359"/>
      <c r="S43" s="230"/>
      <c r="T43" s="503"/>
      <c r="U43" s="504"/>
      <c r="V43" s="525"/>
      <c r="W43" s="555"/>
      <c r="X43" s="358"/>
      <c r="Y43" s="240">
        <v>3.0000000000000001E-3</v>
      </c>
      <c r="Z43" s="335"/>
      <c r="AA43" s="71"/>
      <c r="AC43" s="8">
        <v>0.75</v>
      </c>
    </row>
    <row r="44" spans="1:29" s="8" customFormat="1" ht="37.5" customHeight="1" x14ac:dyDescent="0.2">
      <c r="B44" s="364">
        <v>15</v>
      </c>
      <c r="C44" s="338" t="s">
        <v>190</v>
      </c>
      <c r="D44" s="338"/>
      <c r="E44" s="338"/>
      <c r="F44" s="59">
        <v>3.0000000000000001E-3</v>
      </c>
      <c r="G44" s="336" t="s">
        <v>138</v>
      </c>
      <c r="H44" s="336"/>
      <c r="I44" s="336"/>
      <c r="J44" s="336"/>
      <c r="K44" s="353">
        <v>42552</v>
      </c>
      <c r="L44" s="353">
        <v>42725</v>
      </c>
      <c r="M44" s="361" t="s">
        <v>302</v>
      </c>
      <c r="N44" s="362" t="s">
        <v>135</v>
      </c>
      <c r="O44" s="363">
        <f>26652934+18000000</f>
        <v>44652934</v>
      </c>
      <c r="P44" s="363"/>
      <c r="Q44" s="359" t="s">
        <v>257</v>
      </c>
      <c r="R44" s="359"/>
      <c r="S44" s="230"/>
      <c r="T44" s="499" t="s">
        <v>285</v>
      </c>
      <c r="U44" s="500"/>
      <c r="V44" s="523" t="s">
        <v>317</v>
      </c>
      <c r="W44" s="369">
        <f>26652934+18000000</f>
        <v>44652934</v>
      </c>
      <c r="X44" s="356">
        <v>0</v>
      </c>
      <c r="Y44" s="247">
        <f>+AC44*$AC$43</f>
        <v>2.2500000000000003E-3</v>
      </c>
      <c r="Z44" s="333" t="s">
        <v>340</v>
      </c>
      <c r="AA44" s="71"/>
      <c r="AC44" s="59">
        <v>3.0000000000000001E-3</v>
      </c>
    </row>
    <row r="45" spans="1:29" s="8" customFormat="1" ht="37.5" customHeight="1" x14ac:dyDescent="0.2">
      <c r="B45" s="364"/>
      <c r="C45" s="338"/>
      <c r="D45" s="338"/>
      <c r="E45" s="338"/>
      <c r="F45" s="59">
        <v>8.0000000000000002E-3</v>
      </c>
      <c r="G45" s="336" t="s">
        <v>139</v>
      </c>
      <c r="H45" s="336"/>
      <c r="I45" s="336"/>
      <c r="J45" s="336"/>
      <c r="K45" s="353"/>
      <c r="L45" s="353"/>
      <c r="M45" s="361"/>
      <c r="N45" s="362"/>
      <c r="O45" s="363"/>
      <c r="P45" s="363"/>
      <c r="Q45" s="359"/>
      <c r="R45" s="359"/>
      <c r="S45" s="230"/>
      <c r="T45" s="501"/>
      <c r="U45" s="502"/>
      <c r="V45" s="524"/>
      <c r="W45" s="370"/>
      <c r="X45" s="357"/>
      <c r="Y45" s="247">
        <f t="shared" ref="Y45:Y48" si="0">+AC45*$AC$43</f>
        <v>6.0000000000000001E-3</v>
      </c>
      <c r="Z45" s="334"/>
      <c r="AA45" s="71"/>
      <c r="AC45" s="59">
        <v>8.0000000000000002E-3</v>
      </c>
    </row>
    <row r="46" spans="1:29" s="8" customFormat="1" ht="37.5" customHeight="1" x14ac:dyDescent="0.2">
      <c r="B46" s="364"/>
      <c r="C46" s="338"/>
      <c r="D46" s="338"/>
      <c r="E46" s="338"/>
      <c r="F46" s="59">
        <v>8.0000000000000002E-3</v>
      </c>
      <c r="G46" s="336" t="s">
        <v>194</v>
      </c>
      <c r="H46" s="336"/>
      <c r="I46" s="336"/>
      <c r="J46" s="336"/>
      <c r="K46" s="353"/>
      <c r="L46" s="353"/>
      <c r="M46" s="361"/>
      <c r="N46" s="362"/>
      <c r="O46" s="363"/>
      <c r="P46" s="363"/>
      <c r="Q46" s="359"/>
      <c r="R46" s="359"/>
      <c r="S46" s="230"/>
      <c r="T46" s="501"/>
      <c r="U46" s="502"/>
      <c r="V46" s="524"/>
      <c r="W46" s="370"/>
      <c r="X46" s="357"/>
      <c r="Y46" s="247">
        <f t="shared" si="0"/>
        <v>6.0000000000000001E-3</v>
      </c>
      <c r="Z46" s="334"/>
      <c r="AA46" s="71"/>
      <c r="AC46" s="59">
        <v>8.0000000000000002E-3</v>
      </c>
    </row>
    <row r="47" spans="1:29" s="8" customFormat="1" ht="37.5" customHeight="1" x14ac:dyDescent="0.2">
      <c r="B47" s="364"/>
      <c r="C47" s="338"/>
      <c r="D47" s="338"/>
      <c r="E47" s="338"/>
      <c r="F47" s="59">
        <v>3.0000000000000001E-3</v>
      </c>
      <c r="G47" s="336" t="s">
        <v>193</v>
      </c>
      <c r="H47" s="336"/>
      <c r="I47" s="336"/>
      <c r="J47" s="336"/>
      <c r="K47" s="353"/>
      <c r="L47" s="353"/>
      <c r="M47" s="361"/>
      <c r="N47" s="362"/>
      <c r="O47" s="363"/>
      <c r="P47" s="363"/>
      <c r="Q47" s="359"/>
      <c r="R47" s="359"/>
      <c r="S47" s="230"/>
      <c r="T47" s="501"/>
      <c r="U47" s="502"/>
      <c r="V47" s="524"/>
      <c r="W47" s="370"/>
      <c r="X47" s="357"/>
      <c r="Y47" s="247">
        <f t="shared" si="0"/>
        <v>2.2500000000000003E-3</v>
      </c>
      <c r="Z47" s="334"/>
      <c r="AA47" s="71"/>
      <c r="AC47" s="59">
        <v>3.0000000000000001E-3</v>
      </c>
    </row>
    <row r="48" spans="1:29" s="8" customFormat="1" ht="37.5" customHeight="1" x14ac:dyDescent="0.2">
      <c r="B48" s="364"/>
      <c r="C48" s="338"/>
      <c r="D48" s="338"/>
      <c r="E48" s="338"/>
      <c r="F48" s="59">
        <v>6.0000000000000001E-3</v>
      </c>
      <c r="G48" s="336" t="s">
        <v>197</v>
      </c>
      <c r="H48" s="336"/>
      <c r="I48" s="336"/>
      <c r="J48" s="336"/>
      <c r="K48" s="353"/>
      <c r="L48" s="353"/>
      <c r="M48" s="361"/>
      <c r="N48" s="362"/>
      <c r="O48" s="363"/>
      <c r="P48" s="363"/>
      <c r="Q48" s="359"/>
      <c r="R48" s="359"/>
      <c r="S48" s="230"/>
      <c r="T48" s="503"/>
      <c r="U48" s="504"/>
      <c r="V48" s="524"/>
      <c r="W48" s="370"/>
      <c r="X48" s="357"/>
      <c r="Y48" s="247">
        <f t="shared" si="0"/>
        <v>4.5000000000000005E-3</v>
      </c>
      <c r="Z48" s="335"/>
      <c r="AA48" s="71"/>
      <c r="AC48" s="59">
        <v>6.0000000000000001E-3</v>
      </c>
    </row>
    <row r="49" spans="2:30" s="8" customFormat="1" ht="62.25" customHeight="1" x14ac:dyDescent="0.2">
      <c r="B49" s="364"/>
      <c r="C49" s="338"/>
      <c r="D49" s="338"/>
      <c r="E49" s="338"/>
      <c r="F49" s="59">
        <v>5.0000000000000001E-3</v>
      </c>
      <c r="G49" s="336" t="s">
        <v>178</v>
      </c>
      <c r="H49" s="336"/>
      <c r="I49" s="336"/>
      <c r="J49" s="336"/>
      <c r="K49" s="244">
        <v>42552</v>
      </c>
      <c r="L49" s="244">
        <v>42705</v>
      </c>
      <c r="M49" s="243" t="s">
        <v>181</v>
      </c>
      <c r="N49" s="242" t="s">
        <v>182</v>
      </c>
      <c r="O49" s="363"/>
      <c r="P49" s="363"/>
      <c r="Q49" s="359"/>
      <c r="R49" s="359"/>
      <c r="S49" s="230"/>
      <c r="T49" s="339" t="s">
        <v>284</v>
      </c>
      <c r="U49" s="339"/>
      <c r="V49" s="525"/>
      <c r="W49" s="371"/>
      <c r="X49" s="358"/>
      <c r="Y49" s="162">
        <v>5.0000000000000001E-3</v>
      </c>
      <c r="Z49" s="234" t="s">
        <v>339</v>
      </c>
      <c r="AA49" s="71"/>
      <c r="AB49" s="245"/>
      <c r="AC49" s="59">
        <v>5.0000000000000001E-3</v>
      </c>
    </row>
    <row r="50" spans="2:30" s="8" customFormat="1" ht="44.25" customHeight="1" x14ac:dyDescent="0.2">
      <c r="B50" s="364">
        <v>16</v>
      </c>
      <c r="C50" s="338" t="s">
        <v>191</v>
      </c>
      <c r="D50" s="338"/>
      <c r="E50" s="338"/>
      <c r="F50" s="59">
        <v>3.0000000000000001E-3</v>
      </c>
      <c r="G50" s="336" t="s">
        <v>138</v>
      </c>
      <c r="H50" s="336"/>
      <c r="I50" s="336"/>
      <c r="J50" s="336"/>
      <c r="K50" s="353">
        <v>42552</v>
      </c>
      <c r="L50" s="353">
        <v>42725</v>
      </c>
      <c r="M50" s="361" t="s">
        <v>303</v>
      </c>
      <c r="N50" s="362" t="s">
        <v>135</v>
      </c>
      <c r="O50" s="363">
        <v>20000000</v>
      </c>
      <c r="P50" s="363"/>
      <c r="Q50" s="359" t="s">
        <v>257</v>
      </c>
      <c r="R50" s="359"/>
      <c r="S50" s="230"/>
      <c r="T50" s="499" t="s">
        <v>285</v>
      </c>
      <c r="U50" s="500"/>
      <c r="V50" s="523" t="s">
        <v>371</v>
      </c>
      <c r="W50" s="369">
        <v>20000000</v>
      </c>
      <c r="X50" s="553">
        <v>0</v>
      </c>
      <c r="Y50" s="247">
        <f>+AC50*$AD$50</f>
        <v>1.6000000000000001E-3</v>
      </c>
      <c r="Z50" s="365" t="s">
        <v>348</v>
      </c>
      <c r="AA50" s="71"/>
      <c r="AC50" s="59">
        <v>3.0000000000000001E-3</v>
      </c>
      <c r="AD50" s="8">
        <f>8/15</f>
        <v>0.53333333333333333</v>
      </c>
    </row>
    <row r="51" spans="2:30" s="8" customFormat="1" ht="44.25" customHeight="1" x14ac:dyDescent="0.2">
      <c r="B51" s="364"/>
      <c r="C51" s="338"/>
      <c r="D51" s="338"/>
      <c r="E51" s="338"/>
      <c r="F51" s="59">
        <v>8.0000000000000002E-3</v>
      </c>
      <c r="G51" s="336" t="s">
        <v>139</v>
      </c>
      <c r="H51" s="336"/>
      <c r="I51" s="336"/>
      <c r="J51" s="336"/>
      <c r="K51" s="353"/>
      <c r="L51" s="353"/>
      <c r="M51" s="361"/>
      <c r="N51" s="362"/>
      <c r="O51" s="363"/>
      <c r="P51" s="363"/>
      <c r="Q51" s="359"/>
      <c r="R51" s="359"/>
      <c r="S51" s="230"/>
      <c r="T51" s="501"/>
      <c r="U51" s="502"/>
      <c r="V51" s="524"/>
      <c r="W51" s="370"/>
      <c r="X51" s="554"/>
      <c r="Y51" s="247">
        <f t="shared" ref="Y51:Y53" si="1">+AC51*$AD$50</f>
        <v>4.2666666666666669E-3</v>
      </c>
      <c r="Z51" s="365"/>
      <c r="AA51" s="71"/>
      <c r="AC51" s="59">
        <v>8.0000000000000002E-3</v>
      </c>
    </row>
    <row r="52" spans="2:30" s="8" customFormat="1" ht="44.25" customHeight="1" x14ac:dyDescent="0.2">
      <c r="B52" s="364"/>
      <c r="C52" s="338"/>
      <c r="D52" s="338"/>
      <c r="E52" s="338"/>
      <c r="F52" s="59">
        <v>8.0000000000000002E-3</v>
      </c>
      <c r="G52" s="336" t="s">
        <v>194</v>
      </c>
      <c r="H52" s="336"/>
      <c r="I52" s="336"/>
      <c r="J52" s="336"/>
      <c r="K52" s="353"/>
      <c r="L52" s="353"/>
      <c r="M52" s="361"/>
      <c r="N52" s="362"/>
      <c r="O52" s="363"/>
      <c r="P52" s="363"/>
      <c r="Q52" s="359"/>
      <c r="R52" s="359"/>
      <c r="S52" s="230"/>
      <c r="T52" s="501"/>
      <c r="U52" s="502"/>
      <c r="V52" s="524"/>
      <c r="W52" s="370"/>
      <c r="X52" s="554"/>
      <c r="Y52" s="247">
        <f t="shared" si="1"/>
        <v>4.2666666666666669E-3</v>
      </c>
      <c r="Z52" s="365"/>
      <c r="AA52" s="71"/>
      <c r="AC52" s="59">
        <v>8.0000000000000002E-3</v>
      </c>
    </row>
    <row r="53" spans="2:30" s="8" customFormat="1" ht="44.25" customHeight="1" x14ac:dyDescent="0.2">
      <c r="B53" s="364"/>
      <c r="C53" s="338"/>
      <c r="D53" s="338"/>
      <c r="E53" s="338"/>
      <c r="F53" s="59">
        <v>3.0000000000000001E-3</v>
      </c>
      <c r="G53" s="336" t="s">
        <v>193</v>
      </c>
      <c r="H53" s="336"/>
      <c r="I53" s="336"/>
      <c r="J53" s="336"/>
      <c r="K53" s="353"/>
      <c r="L53" s="353"/>
      <c r="M53" s="361"/>
      <c r="N53" s="362"/>
      <c r="O53" s="363"/>
      <c r="P53" s="363"/>
      <c r="Q53" s="359"/>
      <c r="R53" s="359"/>
      <c r="S53" s="230"/>
      <c r="T53" s="501"/>
      <c r="U53" s="502"/>
      <c r="V53" s="524"/>
      <c r="W53" s="370"/>
      <c r="X53" s="554"/>
      <c r="Y53" s="247">
        <f t="shared" si="1"/>
        <v>1.6000000000000001E-3</v>
      </c>
      <c r="Z53" s="365"/>
      <c r="AA53" s="71"/>
      <c r="AC53" s="59">
        <v>3.0000000000000001E-3</v>
      </c>
    </row>
    <row r="54" spans="2:30" s="8" customFormat="1" ht="44.25" customHeight="1" x14ac:dyDescent="0.2">
      <c r="B54" s="364"/>
      <c r="C54" s="338"/>
      <c r="D54" s="338"/>
      <c r="E54" s="338"/>
      <c r="F54" s="59">
        <v>6.0000000000000001E-3</v>
      </c>
      <c r="G54" s="336" t="s">
        <v>196</v>
      </c>
      <c r="H54" s="336"/>
      <c r="I54" s="336"/>
      <c r="J54" s="336"/>
      <c r="K54" s="353"/>
      <c r="L54" s="353"/>
      <c r="M54" s="361"/>
      <c r="N54" s="362"/>
      <c r="O54" s="363"/>
      <c r="P54" s="363"/>
      <c r="Q54" s="359"/>
      <c r="R54" s="359"/>
      <c r="S54" s="230"/>
      <c r="T54" s="503"/>
      <c r="U54" s="504"/>
      <c r="V54" s="525"/>
      <c r="W54" s="370"/>
      <c r="X54" s="555"/>
      <c r="Y54" s="247">
        <f>+AC54*$AD$50</f>
        <v>3.2000000000000002E-3</v>
      </c>
      <c r="Z54" s="365"/>
      <c r="AA54" s="71"/>
      <c r="AC54" s="59">
        <v>6.0000000000000001E-3</v>
      </c>
    </row>
    <row r="55" spans="2:30" s="8" customFormat="1" ht="50.25" customHeight="1" x14ac:dyDescent="0.2">
      <c r="B55" s="364"/>
      <c r="C55" s="338"/>
      <c r="D55" s="338"/>
      <c r="E55" s="338"/>
      <c r="F55" s="59">
        <v>5.0000000000000001E-3</v>
      </c>
      <c r="G55" s="336" t="s">
        <v>177</v>
      </c>
      <c r="H55" s="336"/>
      <c r="I55" s="336"/>
      <c r="J55" s="336"/>
      <c r="K55" s="244">
        <v>42552</v>
      </c>
      <c r="L55" s="244">
        <v>42705</v>
      </c>
      <c r="M55" s="243" t="s">
        <v>181</v>
      </c>
      <c r="N55" s="242" t="s">
        <v>182</v>
      </c>
      <c r="O55" s="363"/>
      <c r="P55" s="363"/>
      <c r="Q55" s="359"/>
      <c r="R55" s="359"/>
      <c r="S55" s="230"/>
      <c r="T55" s="339" t="s">
        <v>284</v>
      </c>
      <c r="U55" s="339"/>
      <c r="V55" s="234" t="s">
        <v>341</v>
      </c>
      <c r="W55" s="371"/>
      <c r="X55" s="246">
        <v>0</v>
      </c>
      <c r="Y55" s="247">
        <v>5.0000000000000001E-3</v>
      </c>
      <c r="Z55" s="248"/>
      <c r="AA55" s="71"/>
      <c r="AB55" s="245"/>
      <c r="AC55" s="59"/>
    </row>
    <row r="56" spans="2:30" s="8" customFormat="1" ht="36.75" customHeight="1" x14ac:dyDescent="0.2">
      <c r="B56" s="337">
        <v>17</v>
      </c>
      <c r="C56" s="338" t="s">
        <v>174</v>
      </c>
      <c r="D56" s="338"/>
      <c r="E56" s="338"/>
      <c r="F56" s="59">
        <v>3.0000000000000001E-3</v>
      </c>
      <c r="G56" s="336" t="s">
        <v>138</v>
      </c>
      <c r="H56" s="336"/>
      <c r="I56" s="336"/>
      <c r="J56" s="336"/>
      <c r="K56" s="353">
        <v>42552</v>
      </c>
      <c r="L56" s="353">
        <v>42725</v>
      </c>
      <c r="M56" s="361" t="s">
        <v>311</v>
      </c>
      <c r="N56" s="362" t="s">
        <v>135</v>
      </c>
      <c r="O56" s="363">
        <v>60000000</v>
      </c>
      <c r="P56" s="363"/>
      <c r="Q56" s="360" t="s">
        <v>257</v>
      </c>
      <c r="R56" s="360"/>
      <c r="T56" s="493" t="s">
        <v>284</v>
      </c>
      <c r="U56" s="494"/>
      <c r="V56" s="333" t="s">
        <v>349</v>
      </c>
      <c r="W56" s="369">
        <v>60000000</v>
      </c>
      <c r="X56" s="356">
        <v>0</v>
      </c>
      <c r="Y56" s="162">
        <v>3.0000000000000001E-3</v>
      </c>
      <c r="Z56" s="365" t="s">
        <v>338</v>
      </c>
      <c r="AA56" s="71"/>
      <c r="AC56" s="59">
        <v>3.0000000000000001E-3</v>
      </c>
    </row>
    <row r="57" spans="2:30" s="8" customFormat="1" ht="36.75" customHeight="1" x14ac:dyDescent="0.2">
      <c r="B57" s="337"/>
      <c r="C57" s="338"/>
      <c r="D57" s="338"/>
      <c r="E57" s="338"/>
      <c r="F57" s="59">
        <v>8.0000000000000002E-3</v>
      </c>
      <c r="G57" s="336" t="s">
        <v>195</v>
      </c>
      <c r="H57" s="336"/>
      <c r="I57" s="336"/>
      <c r="J57" s="336"/>
      <c r="K57" s="353"/>
      <c r="L57" s="353"/>
      <c r="M57" s="361"/>
      <c r="N57" s="362"/>
      <c r="O57" s="363"/>
      <c r="P57" s="363"/>
      <c r="Q57" s="360"/>
      <c r="R57" s="360"/>
      <c r="T57" s="495"/>
      <c r="U57" s="496"/>
      <c r="V57" s="334"/>
      <c r="W57" s="370"/>
      <c r="X57" s="357"/>
      <c r="Y57" s="162">
        <v>8.0000000000000002E-3</v>
      </c>
      <c r="Z57" s="365"/>
      <c r="AA57" s="71"/>
      <c r="AC57" s="59">
        <v>8.0000000000000002E-3</v>
      </c>
    </row>
    <row r="58" spans="2:30" s="8" customFormat="1" ht="36.75" customHeight="1" x14ac:dyDescent="0.2">
      <c r="B58" s="337"/>
      <c r="C58" s="338"/>
      <c r="D58" s="338"/>
      <c r="E58" s="338"/>
      <c r="F58" s="59">
        <v>8.0000000000000002E-3</v>
      </c>
      <c r="G58" s="336" t="s">
        <v>194</v>
      </c>
      <c r="H58" s="336"/>
      <c r="I58" s="336"/>
      <c r="J58" s="336"/>
      <c r="K58" s="353"/>
      <c r="L58" s="353"/>
      <c r="M58" s="361"/>
      <c r="N58" s="362"/>
      <c r="O58" s="363"/>
      <c r="P58" s="363"/>
      <c r="Q58" s="360"/>
      <c r="R58" s="360"/>
      <c r="T58" s="495"/>
      <c r="U58" s="496"/>
      <c r="V58" s="334"/>
      <c r="W58" s="370"/>
      <c r="X58" s="357"/>
      <c r="Y58" s="162">
        <v>8.0000000000000002E-3</v>
      </c>
      <c r="Z58" s="365"/>
      <c r="AA58" s="71"/>
      <c r="AC58" s="59">
        <v>8.0000000000000002E-3</v>
      </c>
    </row>
    <row r="59" spans="2:30" s="8" customFormat="1" ht="36.75" customHeight="1" x14ac:dyDescent="0.2">
      <c r="B59" s="337"/>
      <c r="C59" s="338"/>
      <c r="D59" s="338"/>
      <c r="E59" s="338"/>
      <c r="F59" s="59">
        <v>3.0000000000000001E-3</v>
      </c>
      <c r="G59" s="336" t="s">
        <v>193</v>
      </c>
      <c r="H59" s="336"/>
      <c r="I59" s="336"/>
      <c r="J59" s="336"/>
      <c r="K59" s="353"/>
      <c r="L59" s="353"/>
      <c r="M59" s="361"/>
      <c r="N59" s="362"/>
      <c r="O59" s="363"/>
      <c r="P59" s="363"/>
      <c r="Q59" s="360"/>
      <c r="R59" s="360"/>
      <c r="T59" s="495"/>
      <c r="U59" s="496"/>
      <c r="V59" s="334"/>
      <c r="W59" s="370"/>
      <c r="X59" s="357"/>
      <c r="Y59" s="162">
        <v>3.0000000000000001E-3</v>
      </c>
      <c r="Z59" s="365"/>
      <c r="AA59" s="71"/>
      <c r="AC59" s="59">
        <v>3.0000000000000001E-3</v>
      </c>
    </row>
    <row r="60" spans="2:30" s="8" customFormat="1" ht="36.75" customHeight="1" x14ac:dyDescent="0.2">
      <c r="B60" s="337"/>
      <c r="C60" s="338"/>
      <c r="D60" s="338"/>
      <c r="E60" s="338"/>
      <c r="F60" s="59">
        <v>6.0000000000000001E-3</v>
      </c>
      <c r="G60" s="336" t="s">
        <v>192</v>
      </c>
      <c r="H60" s="336"/>
      <c r="I60" s="336"/>
      <c r="J60" s="336"/>
      <c r="K60" s="353"/>
      <c r="L60" s="353"/>
      <c r="M60" s="361"/>
      <c r="N60" s="362"/>
      <c r="O60" s="363"/>
      <c r="P60" s="363"/>
      <c r="Q60" s="360"/>
      <c r="R60" s="360"/>
      <c r="T60" s="497"/>
      <c r="U60" s="498"/>
      <c r="V60" s="335"/>
      <c r="W60" s="370"/>
      <c r="X60" s="358"/>
      <c r="Y60" s="162">
        <v>6.0000000000000001E-3</v>
      </c>
      <c r="Z60" s="365"/>
      <c r="AA60" s="71"/>
      <c r="AC60" s="59">
        <v>6.0000000000000001E-3</v>
      </c>
    </row>
    <row r="61" spans="2:30" s="8" customFormat="1" ht="126" customHeight="1" x14ac:dyDescent="0.2">
      <c r="B61" s="337"/>
      <c r="C61" s="338"/>
      <c r="D61" s="338"/>
      <c r="E61" s="338"/>
      <c r="F61" s="59">
        <v>5.0000000000000001E-3</v>
      </c>
      <c r="G61" s="336" t="s">
        <v>180</v>
      </c>
      <c r="H61" s="336"/>
      <c r="I61" s="336"/>
      <c r="J61" s="336"/>
      <c r="K61" s="244">
        <v>42552</v>
      </c>
      <c r="L61" s="244">
        <v>42705</v>
      </c>
      <c r="M61" s="243" t="s">
        <v>181</v>
      </c>
      <c r="N61" s="242" t="s">
        <v>182</v>
      </c>
      <c r="O61" s="363"/>
      <c r="P61" s="363"/>
      <c r="Q61" s="360"/>
      <c r="R61" s="360"/>
      <c r="T61" s="490" t="s">
        <v>284</v>
      </c>
      <c r="U61" s="490"/>
      <c r="V61" s="222" t="s">
        <v>332</v>
      </c>
      <c r="W61" s="371"/>
      <c r="X61" s="175">
        <v>0</v>
      </c>
      <c r="Y61" s="162">
        <v>5.0000000000000001E-3</v>
      </c>
      <c r="Z61" s="67"/>
      <c r="AA61" s="71"/>
    </row>
    <row r="62" spans="2:30" s="8" customFormat="1" ht="49.5" customHeight="1" x14ac:dyDescent="0.2">
      <c r="B62" s="364">
        <v>18</v>
      </c>
      <c r="C62" s="338" t="s">
        <v>189</v>
      </c>
      <c r="D62" s="338"/>
      <c r="E62" s="338"/>
      <c r="F62" s="59">
        <v>3.0000000000000001E-3</v>
      </c>
      <c r="G62" s="336" t="s">
        <v>138</v>
      </c>
      <c r="H62" s="336"/>
      <c r="I62" s="336"/>
      <c r="J62" s="336"/>
      <c r="K62" s="353">
        <v>42552</v>
      </c>
      <c r="L62" s="353">
        <v>42725</v>
      </c>
      <c r="M62" s="361" t="s">
        <v>310</v>
      </c>
      <c r="N62" s="362" t="s">
        <v>143</v>
      </c>
      <c r="O62" s="363">
        <v>24400000</v>
      </c>
      <c r="P62" s="363"/>
      <c r="Q62" s="360" t="s">
        <v>291</v>
      </c>
      <c r="R62" s="360"/>
      <c r="T62" s="493" t="s">
        <v>285</v>
      </c>
      <c r="U62" s="494"/>
      <c r="V62" s="333" t="s">
        <v>350</v>
      </c>
      <c r="W62" s="369">
        <v>24400000</v>
      </c>
      <c r="X62" s="356">
        <v>0</v>
      </c>
      <c r="Y62" s="247">
        <v>3.0000000000000001E-3</v>
      </c>
      <c r="Z62" s="333" t="s">
        <v>346</v>
      </c>
      <c r="AA62" s="71"/>
      <c r="AC62" s="251"/>
    </row>
    <row r="63" spans="2:30" s="8" customFormat="1" ht="49.5" customHeight="1" x14ac:dyDescent="0.2">
      <c r="B63" s="364"/>
      <c r="C63" s="338"/>
      <c r="D63" s="338"/>
      <c r="E63" s="338"/>
      <c r="F63" s="59">
        <v>8.0000000000000002E-3</v>
      </c>
      <c r="G63" s="336" t="s">
        <v>139</v>
      </c>
      <c r="H63" s="336"/>
      <c r="I63" s="336"/>
      <c r="J63" s="336"/>
      <c r="K63" s="353"/>
      <c r="L63" s="353"/>
      <c r="M63" s="361"/>
      <c r="N63" s="362"/>
      <c r="O63" s="363"/>
      <c r="P63" s="363"/>
      <c r="Q63" s="360"/>
      <c r="R63" s="360"/>
      <c r="T63" s="495"/>
      <c r="U63" s="496"/>
      <c r="V63" s="334"/>
      <c r="W63" s="370"/>
      <c r="X63" s="357"/>
      <c r="Y63" s="247">
        <v>8.0000000000000002E-3</v>
      </c>
      <c r="Z63" s="334"/>
      <c r="AA63" s="250"/>
      <c r="AC63" s="251"/>
    </row>
    <row r="64" spans="2:30" s="8" customFormat="1" ht="49.5" customHeight="1" x14ac:dyDescent="0.2">
      <c r="B64" s="364"/>
      <c r="C64" s="338"/>
      <c r="D64" s="338"/>
      <c r="E64" s="338"/>
      <c r="F64" s="59">
        <v>8.0000000000000002E-3</v>
      </c>
      <c r="G64" s="336" t="s">
        <v>140</v>
      </c>
      <c r="H64" s="336"/>
      <c r="I64" s="336"/>
      <c r="J64" s="336"/>
      <c r="K64" s="353"/>
      <c r="L64" s="353"/>
      <c r="M64" s="361"/>
      <c r="N64" s="362"/>
      <c r="O64" s="363"/>
      <c r="P64" s="363"/>
      <c r="Q64" s="360"/>
      <c r="R64" s="360"/>
      <c r="T64" s="495"/>
      <c r="U64" s="496"/>
      <c r="V64" s="334"/>
      <c r="W64" s="370"/>
      <c r="X64" s="357"/>
      <c r="Y64" s="247">
        <v>7.1999999999999998E-3</v>
      </c>
      <c r="Z64" s="334"/>
      <c r="AA64" s="250"/>
      <c r="AC64" s="251"/>
    </row>
    <row r="65" spans="2:29" s="8" customFormat="1" ht="49.5" customHeight="1" x14ac:dyDescent="0.2">
      <c r="B65" s="364"/>
      <c r="C65" s="338"/>
      <c r="D65" s="338"/>
      <c r="E65" s="338"/>
      <c r="F65" s="59">
        <v>3.0000000000000001E-3</v>
      </c>
      <c r="G65" s="336" t="s">
        <v>141</v>
      </c>
      <c r="H65" s="336"/>
      <c r="I65" s="336"/>
      <c r="J65" s="336"/>
      <c r="K65" s="353"/>
      <c r="L65" s="353"/>
      <c r="M65" s="361"/>
      <c r="N65" s="362"/>
      <c r="O65" s="363"/>
      <c r="P65" s="363"/>
      <c r="Q65" s="360"/>
      <c r="R65" s="360"/>
      <c r="T65" s="495"/>
      <c r="U65" s="496"/>
      <c r="V65" s="334"/>
      <c r="W65" s="370"/>
      <c r="X65" s="357"/>
      <c r="Y65" s="247">
        <v>2.7000000000000001E-3</v>
      </c>
      <c r="Z65" s="334"/>
      <c r="AA65" s="250"/>
      <c r="AC65" s="251"/>
    </row>
    <row r="66" spans="2:29" s="8" customFormat="1" ht="49.5" customHeight="1" x14ac:dyDescent="0.2">
      <c r="B66" s="364"/>
      <c r="C66" s="338"/>
      <c r="D66" s="338"/>
      <c r="E66" s="338"/>
      <c r="F66" s="59">
        <v>6.0000000000000001E-3</v>
      </c>
      <c r="G66" s="336" t="s">
        <v>142</v>
      </c>
      <c r="H66" s="336"/>
      <c r="I66" s="336"/>
      <c r="J66" s="336"/>
      <c r="K66" s="353"/>
      <c r="L66" s="353"/>
      <c r="M66" s="361"/>
      <c r="N66" s="362"/>
      <c r="O66" s="363"/>
      <c r="P66" s="363"/>
      <c r="Q66" s="360"/>
      <c r="R66" s="360"/>
      <c r="T66" s="497"/>
      <c r="U66" s="498"/>
      <c r="V66" s="335"/>
      <c r="W66" s="371"/>
      <c r="X66" s="358"/>
      <c r="Y66" s="247">
        <v>5.4000000000000003E-3</v>
      </c>
      <c r="Z66" s="335"/>
      <c r="AA66" s="250"/>
      <c r="AC66" s="251"/>
    </row>
    <row r="67" spans="2:29" s="8" customFormat="1" ht="47.25" customHeight="1" x14ac:dyDescent="0.2">
      <c r="B67" s="364">
        <v>19</v>
      </c>
      <c r="C67" s="338" t="s">
        <v>205</v>
      </c>
      <c r="D67" s="338"/>
      <c r="E67" s="338"/>
      <c r="F67" s="59">
        <v>6.0000000000000001E-3</v>
      </c>
      <c r="G67" s="336" t="s">
        <v>138</v>
      </c>
      <c r="H67" s="336"/>
      <c r="I67" s="336"/>
      <c r="J67" s="336"/>
      <c r="K67" s="353">
        <v>42552</v>
      </c>
      <c r="L67" s="353">
        <v>42735</v>
      </c>
      <c r="M67" s="361" t="s">
        <v>309</v>
      </c>
      <c r="N67" s="473" t="s">
        <v>199</v>
      </c>
      <c r="O67" s="363">
        <v>90316667</v>
      </c>
      <c r="P67" s="363"/>
      <c r="Q67" s="360" t="s">
        <v>291</v>
      </c>
      <c r="R67" s="360"/>
      <c r="T67" s="493" t="s">
        <v>284</v>
      </c>
      <c r="U67" s="494"/>
      <c r="V67" s="372" t="s">
        <v>377</v>
      </c>
      <c r="W67" s="369">
        <v>69316667</v>
      </c>
      <c r="X67" s="356">
        <v>0</v>
      </c>
      <c r="Y67" s="247">
        <v>6.0000000000000001E-3</v>
      </c>
      <c r="Z67" s="366" t="s">
        <v>376</v>
      </c>
      <c r="AA67" s="250"/>
    </row>
    <row r="68" spans="2:29" s="8" customFormat="1" ht="47.25" customHeight="1" x14ac:dyDescent="0.2">
      <c r="B68" s="364"/>
      <c r="C68" s="338"/>
      <c r="D68" s="338"/>
      <c r="E68" s="338"/>
      <c r="F68" s="59">
        <v>8.0000000000000002E-3</v>
      </c>
      <c r="G68" s="336" t="s">
        <v>198</v>
      </c>
      <c r="H68" s="336"/>
      <c r="I68" s="336"/>
      <c r="J68" s="336"/>
      <c r="K68" s="353"/>
      <c r="L68" s="353"/>
      <c r="M68" s="361"/>
      <c r="N68" s="473"/>
      <c r="O68" s="363"/>
      <c r="P68" s="363"/>
      <c r="Q68" s="360"/>
      <c r="R68" s="360"/>
      <c r="T68" s="495"/>
      <c r="U68" s="496"/>
      <c r="V68" s="373"/>
      <c r="W68" s="370"/>
      <c r="X68" s="357"/>
      <c r="Y68" s="283">
        <v>8.0000000000000002E-3</v>
      </c>
      <c r="Z68" s="367"/>
      <c r="AA68" s="250"/>
      <c r="AB68" s="266"/>
    </row>
    <row r="69" spans="2:29" s="8" customFormat="1" ht="47.25" customHeight="1" x14ac:dyDescent="0.2">
      <c r="B69" s="364"/>
      <c r="C69" s="338"/>
      <c r="D69" s="338"/>
      <c r="E69" s="338"/>
      <c r="F69" s="59">
        <v>8.0000000000000002E-3</v>
      </c>
      <c r="G69" s="336" t="s">
        <v>173</v>
      </c>
      <c r="H69" s="336"/>
      <c r="I69" s="336"/>
      <c r="J69" s="336"/>
      <c r="K69" s="353"/>
      <c r="L69" s="353"/>
      <c r="M69" s="361"/>
      <c r="N69" s="473"/>
      <c r="O69" s="363"/>
      <c r="P69" s="363"/>
      <c r="Q69" s="360"/>
      <c r="R69" s="360"/>
      <c r="T69" s="495"/>
      <c r="U69" s="496"/>
      <c r="V69" s="373"/>
      <c r="W69" s="370"/>
      <c r="X69" s="357"/>
      <c r="Y69" s="283">
        <v>8.0000000000000002E-3</v>
      </c>
      <c r="Z69" s="367"/>
      <c r="AA69" s="250"/>
      <c r="AB69" s="250"/>
    </row>
    <row r="70" spans="2:29" s="8" customFormat="1" ht="47.25" customHeight="1" x14ac:dyDescent="0.2">
      <c r="B70" s="364"/>
      <c r="C70" s="338"/>
      <c r="D70" s="338"/>
      <c r="E70" s="338"/>
      <c r="F70" s="59">
        <v>6.0000000000000001E-3</v>
      </c>
      <c r="G70" s="336" t="s">
        <v>144</v>
      </c>
      <c r="H70" s="336"/>
      <c r="I70" s="336"/>
      <c r="J70" s="336"/>
      <c r="K70" s="353"/>
      <c r="L70" s="353"/>
      <c r="M70" s="361"/>
      <c r="N70" s="473"/>
      <c r="O70" s="363"/>
      <c r="P70" s="363"/>
      <c r="Q70" s="360"/>
      <c r="R70" s="360"/>
      <c r="T70" s="497"/>
      <c r="U70" s="498"/>
      <c r="V70" s="374"/>
      <c r="W70" s="371"/>
      <c r="X70" s="358"/>
      <c r="Y70" s="162">
        <v>6.0000000000000001E-3</v>
      </c>
      <c r="Z70" s="368"/>
      <c r="AA70" s="250"/>
    </row>
    <row r="71" spans="2:29" s="8" customFormat="1" ht="53.25" customHeight="1" x14ac:dyDescent="0.2">
      <c r="B71" s="364">
        <v>20</v>
      </c>
      <c r="C71" s="338" t="s">
        <v>267</v>
      </c>
      <c r="D71" s="338"/>
      <c r="E71" s="338"/>
      <c r="F71" s="59">
        <v>2E-3</v>
      </c>
      <c r="G71" s="336" t="s">
        <v>168</v>
      </c>
      <c r="H71" s="336"/>
      <c r="I71" s="336"/>
      <c r="J71" s="336"/>
      <c r="K71" s="353">
        <v>42552</v>
      </c>
      <c r="L71" s="353">
        <v>42735</v>
      </c>
      <c r="M71" s="361" t="s">
        <v>308</v>
      </c>
      <c r="N71" s="362" t="s">
        <v>172</v>
      </c>
      <c r="O71" s="363"/>
      <c r="P71" s="363">
        <f>29000000</f>
        <v>29000000</v>
      </c>
      <c r="Q71" s="360"/>
      <c r="R71" s="360"/>
      <c r="T71" s="493" t="s">
        <v>284</v>
      </c>
      <c r="U71" s="494"/>
      <c r="V71" s="333" t="s">
        <v>290</v>
      </c>
      <c r="W71" s="356">
        <v>0</v>
      </c>
      <c r="X71" s="356">
        <v>0</v>
      </c>
      <c r="Y71" s="162">
        <v>2E-3</v>
      </c>
      <c r="Z71" s="333" t="s">
        <v>378</v>
      </c>
      <c r="AA71" s="71"/>
    </row>
    <row r="72" spans="2:29" s="8" customFormat="1" ht="53.25" customHeight="1" x14ac:dyDescent="0.2">
      <c r="B72" s="364"/>
      <c r="C72" s="338"/>
      <c r="D72" s="338"/>
      <c r="E72" s="338"/>
      <c r="F72" s="59">
        <v>4.0000000000000001E-3</v>
      </c>
      <c r="G72" s="336" t="s">
        <v>169</v>
      </c>
      <c r="H72" s="336"/>
      <c r="I72" s="336"/>
      <c r="J72" s="336"/>
      <c r="K72" s="353"/>
      <c r="L72" s="353"/>
      <c r="M72" s="361"/>
      <c r="N72" s="362"/>
      <c r="O72" s="363"/>
      <c r="P72" s="363"/>
      <c r="Q72" s="360"/>
      <c r="R72" s="360"/>
      <c r="T72" s="495"/>
      <c r="U72" s="496"/>
      <c r="V72" s="334"/>
      <c r="W72" s="357"/>
      <c r="X72" s="357"/>
      <c r="Y72" s="162">
        <v>4.0000000000000001E-3</v>
      </c>
      <c r="Z72" s="334"/>
      <c r="AA72" s="71"/>
    </row>
    <row r="73" spans="2:29" s="8" customFormat="1" ht="53.25" customHeight="1" x14ac:dyDescent="0.2">
      <c r="B73" s="364"/>
      <c r="C73" s="338"/>
      <c r="D73" s="338"/>
      <c r="E73" s="338"/>
      <c r="F73" s="59">
        <v>4.0000000000000001E-3</v>
      </c>
      <c r="G73" s="336" t="s">
        <v>170</v>
      </c>
      <c r="H73" s="336"/>
      <c r="I73" s="336"/>
      <c r="J73" s="336"/>
      <c r="K73" s="353"/>
      <c r="L73" s="353"/>
      <c r="M73" s="361"/>
      <c r="N73" s="362"/>
      <c r="O73" s="363"/>
      <c r="P73" s="363"/>
      <c r="Q73" s="360"/>
      <c r="R73" s="360"/>
      <c r="T73" s="495"/>
      <c r="U73" s="496"/>
      <c r="V73" s="334"/>
      <c r="W73" s="357"/>
      <c r="X73" s="357"/>
      <c r="Y73" s="162">
        <v>4.0000000000000001E-3</v>
      </c>
      <c r="Z73" s="334"/>
      <c r="AA73" s="71"/>
    </row>
    <row r="74" spans="2:29" s="8" customFormat="1" ht="53.25" customHeight="1" x14ac:dyDescent="0.2">
      <c r="B74" s="364"/>
      <c r="C74" s="338"/>
      <c r="D74" s="338"/>
      <c r="E74" s="338"/>
      <c r="F74" s="59">
        <v>7.0000000000000001E-3</v>
      </c>
      <c r="G74" s="336" t="s">
        <v>188</v>
      </c>
      <c r="H74" s="336"/>
      <c r="I74" s="336"/>
      <c r="J74" s="336"/>
      <c r="K74" s="353"/>
      <c r="L74" s="353"/>
      <c r="M74" s="361"/>
      <c r="N74" s="362"/>
      <c r="O74" s="363"/>
      <c r="P74" s="363"/>
      <c r="Q74" s="360"/>
      <c r="R74" s="360"/>
      <c r="T74" s="495"/>
      <c r="U74" s="496"/>
      <c r="V74" s="334"/>
      <c r="W74" s="357"/>
      <c r="X74" s="357"/>
      <c r="Y74" s="162">
        <v>7.0000000000000001E-3</v>
      </c>
      <c r="Z74" s="334"/>
      <c r="AA74" s="71"/>
    </row>
    <row r="75" spans="2:29" s="8" customFormat="1" ht="53.25" customHeight="1" x14ac:dyDescent="0.2">
      <c r="B75" s="364"/>
      <c r="C75" s="338"/>
      <c r="D75" s="338"/>
      <c r="E75" s="338"/>
      <c r="F75" s="59">
        <v>3.0000000000000001E-3</v>
      </c>
      <c r="G75" s="336" t="s">
        <v>171</v>
      </c>
      <c r="H75" s="336"/>
      <c r="I75" s="336"/>
      <c r="J75" s="336"/>
      <c r="K75" s="353"/>
      <c r="L75" s="353"/>
      <c r="M75" s="361"/>
      <c r="N75" s="362"/>
      <c r="O75" s="363"/>
      <c r="P75" s="363"/>
      <c r="Q75" s="360"/>
      <c r="R75" s="360"/>
      <c r="T75" s="497"/>
      <c r="U75" s="498"/>
      <c r="V75" s="335"/>
      <c r="W75" s="358"/>
      <c r="X75" s="358"/>
      <c r="Y75" s="162">
        <v>3.0000000000000001E-3</v>
      </c>
      <c r="Z75" s="335"/>
      <c r="AA75" s="71"/>
    </row>
    <row r="76" spans="2:29" s="8" customFormat="1" ht="42" customHeight="1" x14ac:dyDescent="0.2">
      <c r="B76" s="364">
        <v>21</v>
      </c>
      <c r="C76" s="385" t="s">
        <v>268</v>
      </c>
      <c r="D76" s="385"/>
      <c r="E76" s="385"/>
      <c r="F76" s="59">
        <v>5.0000000000000001E-3</v>
      </c>
      <c r="G76" s="336" t="s">
        <v>253</v>
      </c>
      <c r="H76" s="336"/>
      <c r="I76" s="336"/>
      <c r="J76" s="336"/>
      <c r="K76" s="353" t="s">
        <v>255</v>
      </c>
      <c r="L76" s="353">
        <v>42705</v>
      </c>
      <c r="M76" s="361" t="s">
        <v>307</v>
      </c>
      <c r="N76" s="362" t="s">
        <v>256</v>
      </c>
      <c r="O76" s="363">
        <v>0</v>
      </c>
      <c r="P76" s="363"/>
      <c r="Q76" s="360" t="s">
        <v>257</v>
      </c>
      <c r="R76" s="360"/>
      <c r="T76" s="493" t="s">
        <v>284</v>
      </c>
      <c r="U76" s="494"/>
      <c r="V76" s="333" t="s">
        <v>293</v>
      </c>
      <c r="W76" s="356">
        <v>0</v>
      </c>
      <c r="X76" s="356">
        <v>0</v>
      </c>
      <c r="Y76" s="162">
        <v>5.0000000000000001E-3</v>
      </c>
      <c r="Z76" s="333" t="s">
        <v>351</v>
      </c>
      <c r="AA76" s="71"/>
    </row>
    <row r="77" spans="2:29" s="8" customFormat="1" ht="42" customHeight="1" x14ac:dyDescent="0.2">
      <c r="B77" s="364"/>
      <c r="C77" s="385"/>
      <c r="D77" s="385"/>
      <c r="E77" s="385"/>
      <c r="F77" s="59">
        <v>5.0000000000000001E-3</v>
      </c>
      <c r="G77" s="336" t="s">
        <v>254</v>
      </c>
      <c r="H77" s="336"/>
      <c r="I77" s="336"/>
      <c r="J77" s="336"/>
      <c r="K77" s="353"/>
      <c r="L77" s="353"/>
      <c r="M77" s="361"/>
      <c r="N77" s="362"/>
      <c r="O77" s="363"/>
      <c r="P77" s="363"/>
      <c r="Q77" s="360"/>
      <c r="R77" s="360"/>
      <c r="T77" s="495"/>
      <c r="U77" s="496"/>
      <c r="V77" s="334"/>
      <c r="W77" s="357"/>
      <c r="X77" s="357"/>
      <c r="Y77" s="162">
        <v>5.0000000000000001E-3</v>
      </c>
      <c r="Z77" s="354"/>
      <c r="AA77" s="71"/>
    </row>
    <row r="78" spans="2:29" s="8" customFormat="1" ht="42" customHeight="1" x14ac:dyDescent="0.2">
      <c r="B78" s="364"/>
      <c r="C78" s="385"/>
      <c r="D78" s="385"/>
      <c r="E78" s="385"/>
      <c r="F78" s="59">
        <v>5.0000000000000001E-3</v>
      </c>
      <c r="G78" s="336" t="s">
        <v>295</v>
      </c>
      <c r="H78" s="336"/>
      <c r="I78" s="336"/>
      <c r="J78" s="336"/>
      <c r="K78" s="353"/>
      <c r="L78" s="353"/>
      <c r="M78" s="361"/>
      <c r="N78" s="362"/>
      <c r="O78" s="363"/>
      <c r="P78" s="363"/>
      <c r="Q78" s="360"/>
      <c r="R78" s="360"/>
      <c r="T78" s="495"/>
      <c r="U78" s="496"/>
      <c r="V78" s="334"/>
      <c r="W78" s="357"/>
      <c r="X78" s="357"/>
      <c r="Y78" s="162">
        <v>5.0000000000000001E-3</v>
      </c>
      <c r="Z78" s="354"/>
      <c r="AA78" s="71"/>
      <c r="AB78" s="249"/>
    </row>
    <row r="79" spans="2:29" s="8" customFormat="1" ht="42" customHeight="1" x14ac:dyDescent="0.2">
      <c r="B79" s="364"/>
      <c r="C79" s="385"/>
      <c r="D79" s="385"/>
      <c r="E79" s="385"/>
      <c r="F79" s="59">
        <v>5.0000000000000001E-3</v>
      </c>
      <c r="G79" s="336" t="s">
        <v>294</v>
      </c>
      <c r="H79" s="336"/>
      <c r="I79" s="336"/>
      <c r="J79" s="336"/>
      <c r="K79" s="353"/>
      <c r="L79" s="353"/>
      <c r="M79" s="361"/>
      <c r="N79" s="362"/>
      <c r="O79" s="363"/>
      <c r="P79" s="363"/>
      <c r="Q79" s="360"/>
      <c r="R79" s="360"/>
      <c r="T79" s="497"/>
      <c r="U79" s="498"/>
      <c r="V79" s="335"/>
      <c r="W79" s="358"/>
      <c r="X79" s="358"/>
      <c r="Y79" s="162">
        <v>5.0000000000000001E-3</v>
      </c>
      <c r="Z79" s="355"/>
      <c r="AA79" s="71"/>
    </row>
    <row r="80" spans="2:29" s="8" customFormat="1" ht="27" customHeight="1" x14ac:dyDescent="0.2">
      <c r="B80" s="383">
        <v>22</v>
      </c>
      <c r="C80" s="392" t="s">
        <v>157</v>
      </c>
      <c r="D80" s="392"/>
      <c r="E80" s="392"/>
      <c r="F80" s="59">
        <v>4.0000000000000001E-3</v>
      </c>
      <c r="G80" s="336" t="s">
        <v>138</v>
      </c>
      <c r="H80" s="336"/>
      <c r="I80" s="336"/>
      <c r="J80" s="336"/>
      <c r="K80" s="389">
        <v>42552</v>
      </c>
      <c r="L80" s="389">
        <v>42735</v>
      </c>
      <c r="M80" s="361" t="s">
        <v>306</v>
      </c>
      <c r="N80" s="362" t="s">
        <v>206</v>
      </c>
      <c r="O80" s="363">
        <v>108000000</v>
      </c>
      <c r="P80" s="426">
        <v>0</v>
      </c>
      <c r="Q80" s="377" t="s">
        <v>136</v>
      </c>
      <c r="R80" s="377"/>
      <c r="T80" s="536" t="s">
        <v>284</v>
      </c>
      <c r="U80" s="537"/>
      <c r="V80" s="542" t="s">
        <v>318</v>
      </c>
      <c r="W80" s="545">
        <v>108000000</v>
      </c>
      <c r="X80" s="548">
        <v>0</v>
      </c>
      <c r="Y80" s="162">
        <v>4.0000000000000001E-3</v>
      </c>
      <c r="Z80" s="333" t="s">
        <v>352</v>
      </c>
      <c r="AA80" s="71"/>
    </row>
    <row r="81" spans="1:28" s="8" customFormat="1" ht="27" customHeight="1" x14ac:dyDescent="0.2">
      <c r="B81" s="383"/>
      <c r="C81" s="392"/>
      <c r="D81" s="392"/>
      <c r="E81" s="392"/>
      <c r="F81" s="59">
        <v>5.0000000000000001E-3</v>
      </c>
      <c r="G81" s="336" t="s">
        <v>200</v>
      </c>
      <c r="H81" s="336"/>
      <c r="I81" s="336"/>
      <c r="J81" s="336"/>
      <c r="K81" s="389"/>
      <c r="L81" s="389"/>
      <c r="M81" s="361"/>
      <c r="N81" s="362"/>
      <c r="O81" s="363"/>
      <c r="P81" s="426"/>
      <c r="Q81" s="377"/>
      <c r="R81" s="377"/>
      <c r="T81" s="538"/>
      <c r="U81" s="539"/>
      <c r="V81" s="543"/>
      <c r="W81" s="546"/>
      <c r="X81" s="549"/>
      <c r="Y81" s="247">
        <v>5.0000000000000001E-3</v>
      </c>
      <c r="Z81" s="334"/>
      <c r="AA81" s="71"/>
    </row>
    <row r="82" spans="1:28" s="8" customFormat="1" ht="27" customHeight="1" x14ac:dyDescent="0.2">
      <c r="B82" s="383"/>
      <c r="C82" s="392"/>
      <c r="D82" s="392"/>
      <c r="E82" s="392"/>
      <c r="F82" s="59">
        <v>5.0000000000000001E-3</v>
      </c>
      <c r="G82" s="336" t="s">
        <v>145</v>
      </c>
      <c r="H82" s="336"/>
      <c r="I82" s="336"/>
      <c r="J82" s="336"/>
      <c r="K82" s="389"/>
      <c r="L82" s="389"/>
      <c r="M82" s="361"/>
      <c r="N82" s="362"/>
      <c r="O82" s="363"/>
      <c r="P82" s="426"/>
      <c r="Q82" s="377"/>
      <c r="R82" s="377"/>
      <c r="T82" s="538"/>
      <c r="U82" s="539"/>
      <c r="V82" s="543"/>
      <c r="W82" s="546"/>
      <c r="X82" s="549"/>
      <c r="Y82" s="162">
        <v>5.0000000000000001E-3</v>
      </c>
      <c r="Z82" s="334"/>
      <c r="AA82" s="71"/>
    </row>
    <row r="83" spans="1:28" s="8" customFormat="1" ht="27" customHeight="1" x14ac:dyDescent="0.2">
      <c r="B83" s="383"/>
      <c r="C83" s="392"/>
      <c r="D83" s="392"/>
      <c r="E83" s="392"/>
      <c r="F83" s="59">
        <v>4.0000000000000001E-3</v>
      </c>
      <c r="G83" s="336" t="s">
        <v>289</v>
      </c>
      <c r="H83" s="336"/>
      <c r="I83" s="336"/>
      <c r="J83" s="336"/>
      <c r="K83" s="389"/>
      <c r="L83" s="389"/>
      <c r="M83" s="361"/>
      <c r="N83" s="362"/>
      <c r="O83" s="363"/>
      <c r="P83" s="426"/>
      <c r="Q83" s="377"/>
      <c r="R83" s="377"/>
      <c r="T83" s="538"/>
      <c r="U83" s="539"/>
      <c r="V83" s="543"/>
      <c r="W83" s="546"/>
      <c r="X83" s="549"/>
      <c r="Y83" s="162">
        <v>4.0000000000000001E-3</v>
      </c>
      <c r="Z83" s="334"/>
      <c r="AA83" s="71"/>
      <c r="AB83" s="73"/>
    </row>
    <row r="84" spans="1:28" s="8" customFormat="1" ht="27" customHeight="1" x14ac:dyDescent="0.2">
      <c r="A84" s="1"/>
      <c r="B84" s="383"/>
      <c r="C84" s="392"/>
      <c r="D84" s="392"/>
      <c r="E84" s="392"/>
      <c r="F84" s="53">
        <v>7.000000000000001E-3</v>
      </c>
      <c r="G84" s="336" t="s">
        <v>201</v>
      </c>
      <c r="H84" s="336"/>
      <c r="I84" s="336"/>
      <c r="J84" s="336"/>
      <c r="K84" s="389"/>
      <c r="L84" s="389"/>
      <c r="M84" s="361"/>
      <c r="N84" s="362"/>
      <c r="O84" s="363"/>
      <c r="P84" s="426"/>
      <c r="Q84" s="377"/>
      <c r="R84" s="377"/>
      <c r="S84" s="1"/>
      <c r="T84" s="540"/>
      <c r="U84" s="541"/>
      <c r="V84" s="544"/>
      <c r="W84" s="547"/>
      <c r="X84" s="550"/>
      <c r="Y84" s="158">
        <v>7.000000000000001E-3</v>
      </c>
      <c r="Z84" s="335"/>
      <c r="AA84" s="76"/>
      <c r="AB84" s="73"/>
    </row>
    <row r="85" spans="1:28" s="8" customFormat="1" ht="38.25" customHeight="1" x14ac:dyDescent="0.2">
      <c r="B85" s="364">
        <v>23</v>
      </c>
      <c r="C85" s="376" t="s">
        <v>210</v>
      </c>
      <c r="D85" s="376"/>
      <c r="E85" s="376"/>
      <c r="F85" s="59">
        <v>0.01</v>
      </c>
      <c r="G85" s="343" t="s">
        <v>211</v>
      </c>
      <c r="H85" s="343"/>
      <c r="I85" s="343"/>
      <c r="J85" s="343"/>
      <c r="K85" s="353">
        <v>42552</v>
      </c>
      <c r="L85" s="353">
        <v>42735</v>
      </c>
      <c r="M85" s="361" t="s">
        <v>304</v>
      </c>
      <c r="N85" s="362" t="s">
        <v>212</v>
      </c>
      <c r="O85" s="363">
        <v>0</v>
      </c>
      <c r="P85" s="363">
        <v>0</v>
      </c>
      <c r="Q85" s="360" t="s">
        <v>136</v>
      </c>
      <c r="R85" s="360"/>
      <c r="T85" s="493" t="s">
        <v>284</v>
      </c>
      <c r="U85" s="494"/>
      <c r="V85" s="523" t="s">
        <v>342</v>
      </c>
      <c r="W85" s="356">
        <v>0</v>
      </c>
      <c r="X85" s="356">
        <v>0</v>
      </c>
      <c r="Y85" s="253">
        <v>0.01</v>
      </c>
      <c r="Z85" s="333" t="s">
        <v>343</v>
      </c>
      <c r="AA85" s="71"/>
      <c r="AB85" s="73"/>
    </row>
    <row r="86" spans="1:28" s="8" customFormat="1" ht="38.25" customHeight="1" x14ac:dyDescent="0.2">
      <c r="B86" s="364"/>
      <c r="C86" s="376"/>
      <c r="D86" s="376"/>
      <c r="E86" s="376"/>
      <c r="F86" s="59">
        <v>7.0000000000000001E-3</v>
      </c>
      <c r="G86" s="343" t="s">
        <v>213</v>
      </c>
      <c r="H86" s="343"/>
      <c r="I86" s="343"/>
      <c r="J86" s="343"/>
      <c r="K86" s="353"/>
      <c r="L86" s="353"/>
      <c r="M86" s="361"/>
      <c r="N86" s="362"/>
      <c r="O86" s="363"/>
      <c r="P86" s="363"/>
      <c r="Q86" s="360"/>
      <c r="R86" s="360"/>
      <c r="T86" s="495"/>
      <c r="U86" s="496"/>
      <c r="V86" s="524"/>
      <c r="W86" s="357"/>
      <c r="X86" s="357"/>
      <c r="Y86" s="253">
        <v>7.0000000000000001E-3</v>
      </c>
      <c r="Z86" s="334"/>
      <c r="AA86" s="71"/>
      <c r="AB86" s="73"/>
    </row>
    <row r="87" spans="1:28" s="8" customFormat="1" ht="38.25" customHeight="1" x14ac:dyDescent="0.2">
      <c r="B87" s="364"/>
      <c r="C87" s="376"/>
      <c r="D87" s="376"/>
      <c r="E87" s="376"/>
      <c r="F87" s="59">
        <v>7.0000000000000001E-3</v>
      </c>
      <c r="G87" s="343" t="s">
        <v>214</v>
      </c>
      <c r="H87" s="343"/>
      <c r="I87" s="343"/>
      <c r="J87" s="343"/>
      <c r="K87" s="353"/>
      <c r="L87" s="353"/>
      <c r="M87" s="361"/>
      <c r="N87" s="362"/>
      <c r="O87" s="363"/>
      <c r="P87" s="363"/>
      <c r="Q87" s="360"/>
      <c r="R87" s="360"/>
      <c r="T87" s="495"/>
      <c r="U87" s="496"/>
      <c r="V87" s="524"/>
      <c r="W87" s="357"/>
      <c r="X87" s="357"/>
      <c r="Y87" s="253">
        <v>7.0000000000000001E-3</v>
      </c>
      <c r="Z87" s="334"/>
      <c r="AA87" s="71"/>
      <c r="AB87" s="69"/>
    </row>
    <row r="88" spans="1:28" s="8" customFormat="1" ht="38.25" customHeight="1" x14ac:dyDescent="0.2">
      <c r="B88" s="364"/>
      <c r="C88" s="376"/>
      <c r="D88" s="376"/>
      <c r="E88" s="376"/>
      <c r="F88" s="59">
        <v>4.0000000000000001E-3</v>
      </c>
      <c r="G88" s="343" t="s">
        <v>146</v>
      </c>
      <c r="H88" s="343"/>
      <c r="I88" s="343"/>
      <c r="J88" s="343"/>
      <c r="K88" s="353"/>
      <c r="L88" s="353"/>
      <c r="M88" s="361"/>
      <c r="N88" s="362"/>
      <c r="O88" s="363"/>
      <c r="P88" s="363"/>
      <c r="Q88" s="360"/>
      <c r="R88" s="360"/>
      <c r="T88" s="495"/>
      <c r="U88" s="496"/>
      <c r="V88" s="524"/>
      <c r="W88" s="357"/>
      <c r="X88" s="357"/>
      <c r="Y88" s="254">
        <v>4.0000000000000001E-3</v>
      </c>
      <c r="Z88" s="334"/>
      <c r="AA88" s="71"/>
    </row>
    <row r="89" spans="1:28" s="8" customFormat="1" ht="38.25" customHeight="1" x14ac:dyDescent="0.2">
      <c r="B89" s="364"/>
      <c r="C89" s="376"/>
      <c r="D89" s="376"/>
      <c r="E89" s="376"/>
      <c r="F89" s="59">
        <v>7.0000000000000001E-3</v>
      </c>
      <c r="G89" s="343" t="s">
        <v>215</v>
      </c>
      <c r="H89" s="343"/>
      <c r="I89" s="343"/>
      <c r="J89" s="343"/>
      <c r="K89" s="353"/>
      <c r="L89" s="353"/>
      <c r="M89" s="361"/>
      <c r="N89" s="362"/>
      <c r="O89" s="363"/>
      <c r="P89" s="363"/>
      <c r="Q89" s="360"/>
      <c r="R89" s="360"/>
      <c r="T89" s="497"/>
      <c r="U89" s="498"/>
      <c r="V89" s="525"/>
      <c r="W89" s="358"/>
      <c r="X89" s="358"/>
      <c r="Y89" s="253">
        <v>7.0000000000000001E-3</v>
      </c>
      <c r="Z89" s="335"/>
      <c r="AA89" s="71"/>
    </row>
    <row r="90" spans="1:28" s="8" customFormat="1" ht="27" customHeight="1" x14ac:dyDescent="0.2">
      <c r="A90" s="1"/>
      <c r="B90" s="383">
        <v>24</v>
      </c>
      <c r="C90" s="392" t="s">
        <v>175</v>
      </c>
      <c r="D90" s="392"/>
      <c r="E90" s="392"/>
      <c r="F90" s="53">
        <v>3.0000000000000001E-3</v>
      </c>
      <c r="G90" s="375" t="s">
        <v>137</v>
      </c>
      <c r="H90" s="375"/>
      <c r="I90" s="375"/>
      <c r="J90" s="375"/>
      <c r="K90" s="389">
        <v>42552</v>
      </c>
      <c r="L90" s="389">
        <v>42735</v>
      </c>
      <c r="M90" s="361" t="s">
        <v>305</v>
      </c>
      <c r="N90" s="362" t="s">
        <v>148</v>
      </c>
      <c r="O90" s="363">
        <v>57500000</v>
      </c>
      <c r="P90" s="426"/>
      <c r="Q90" s="377" t="s">
        <v>176</v>
      </c>
      <c r="R90" s="377"/>
      <c r="S90" s="1"/>
      <c r="T90" s="536" t="s">
        <v>284</v>
      </c>
      <c r="U90" s="537"/>
      <c r="V90" s="542" t="s">
        <v>353</v>
      </c>
      <c r="W90" s="545">
        <v>57500000</v>
      </c>
      <c r="X90" s="548">
        <v>0</v>
      </c>
      <c r="Y90" s="255">
        <v>3.0000000000000001E-3</v>
      </c>
      <c r="Z90" s="333" t="s">
        <v>354</v>
      </c>
      <c r="AA90" s="76"/>
    </row>
    <row r="91" spans="1:28" s="8" customFormat="1" ht="27" customHeight="1" x14ac:dyDescent="0.2">
      <c r="A91" s="1"/>
      <c r="B91" s="383"/>
      <c r="C91" s="392"/>
      <c r="D91" s="392"/>
      <c r="E91" s="392"/>
      <c r="F91" s="53">
        <v>8.9999999999999993E-3</v>
      </c>
      <c r="G91" s="375" t="s">
        <v>147</v>
      </c>
      <c r="H91" s="375"/>
      <c r="I91" s="375"/>
      <c r="J91" s="375"/>
      <c r="K91" s="389"/>
      <c r="L91" s="389"/>
      <c r="M91" s="361"/>
      <c r="N91" s="362"/>
      <c r="O91" s="363"/>
      <c r="P91" s="426"/>
      <c r="Q91" s="377"/>
      <c r="R91" s="377"/>
      <c r="S91" s="1"/>
      <c r="T91" s="538"/>
      <c r="U91" s="539"/>
      <c r="V91" s="543"/>
      <c r="W91" s="546"/>
      <c r="X91" s="549"/>
      <c r="Y91" s="255">
        <v>8.9999999999999993E-3</v>
      </c>
      <c r="Z91" s="334"/>
      <c r="AA91" s="76"/>
    </row>
    <row r="92" spans="1:28" s="8" customFormat="1" ht="27" customHeight="1" x14ac:dyDescent="0.2">
      <c r="A92" s="1"/>
      <c r="B92" s="383"/>
      <c r="C92" s="392"/>
      <c r="D92" s="392"/>
      <c r="E92" s="392"/>
      <c r="F92" s="53">
        <v>1.2E-2</v>
      </c>
      <c r="G92" s="375" t="s">
        <v>204</v>
      </c>
      <c r="H92" s="375"/>
      <c r="I92" s="375"/>
      <c r="J92" s="375"/>
      <c r="K92" s="389"/>
      <c r="L92" s="389"/>
      <c r="M92" s="361"/>
      <c r="N92" s="362"/>
      <c r="O92" s="363"/>
      <c r="P92" s="426"/>
      <c r="Q92" s="377"/>
      <c r="R92" s="377"/>
      <c r="S92" s="1"/>
      <c r="T92" s="538"/>
      <c r="U92" s="539"/>
      <c r="V92" s="543"/>
      <c r="W92" s="546"/>
      <c r="X92" s="549"/>
      <c r="Y92" s="255">
        <v>1.2E-2</v>
      </c>
      <c r="Z92" s="334"/>
      <c r="AA92" s="76"/>
    </row>
    <row r="93" spans="1:28" s="8" customFormat="1" ht="27" customHeight="1" x14ac:dyDescent="0.2">
      <c r="A93" s="1"/>
      <c r="B93" s="383"/>
      <c r="C93" s="392"/>
      <c r="D93" s="392"/>
      <c r="E93" s="392"/>
      <c r="F93" s="53">
        <v>3.0000000000000001E-3</v>
      </c>
      <c r="G93" s="375" t="s">
        <v>202</v>
      </c>
      <c r="H93" s="375"/>
      <c r="I93" s="375"/>
      <c r="J93" s="375"/>
      <c r="K93" s="389"/>
      <c r="L93" s="389"/>
      <c r="M93" s="361"/>
      <c r="N93" s="362"/>
      <c r="O93" s="363"/>
      <c r="P93" s="426"/>
      <c r="Q93" s="377"/>
      <c r="R93" s="377"/>
      <c r="S93" s="1"/>
      <c r="T93" s="538"/>
      <c r="U93" s="539"/>
      <c r="V93" s="543"/>
      <c r="W93" s="546"/>
      <c r="X93" s="549"/>
      <c r="Y93" s="255">
        <v>3.0000000000000001E-3</v>
      </c>
      <c r="Z93" s="334"/>
      <c r="AA93" s="76"/>
    </row>
    <row r="94" spans="1:28" s="8" customFormat="1" ht="27" customHeight="1" x14ac:dyDescent="0.2">
      <c r="A94" s="1"/>
      <c r="B94" s="391"/>
      <c r="C94" s="393"/>
      <c r="D94" s="393"/>
      <c r="E94" s="393"/>
      <c r="F94" s="99">
        <v>3.0000000000000001E-3</v>
      </c>
      <c r="G94" s="388" t="s">
        <v>203</v>
      </c>
      <c r="H94" s="388"/>
      <c r="I94" s="388"/>
      <c r="J94" s="388"/>
      <c r="K94" s="390"/>
      <c r="L94" s="390"/>
      <c r="M94" s="387"/>
      <c r="N94" s="394"/>
      <c r="O94" s="395">
        <v>139200000</v>
      </c>
      <c r="P94" s="475"/>
      <c r="Q94" s="379"/>
      <c r="R94" s="379"/>
      <c r="S94" s="96"/>
      <c r="T94" s="540"/>
      <c r="U94" s="541"/>
      <c r="V94" s="544"/>
      <c r="W94" s="547"/>
      <c r="X94" s="550"/>
      <c r="Y94" s="256">
        <v>3.0000000000000001E-3</v>
      </c>
      <c r="Z94" s="335"/>
      <c r="AA94" s="76"/>
    </row>
    <row r="95" spans="1:28" s="8" customFormat="1" ht="19.5" customHeight="1" x14ac:dyDescent="0.2">
      <c r="A95" s="1"/>
      <c r="B95" s="433" t="s">
        <v>33</v>
      </c>
      <c r="C95" s="433"/>
      <c r="D95" s="433"/>
      <c r="E95" s="433"/>
      <c r="F95" s="115">
        <f>SUM(F25:F94)</f>
        <v>0.53300000000000025</v>
      </c>
      <c r="G95" s="474"/>
      <c r="H95" s="474"/>
      <c r="I95" s="474"/>
      <c r="J95" s="474"/>
      <c r="K95" s="104"/>
      <c r="L95" s="104"/>
      <c r="M95" s="116"/>
      <c r="N95" s="117"/>
      <c r="O95" s="187">
        <f>O25+O34+O37+O38+O39+O44+O50+O56+O62+O67+O80+O90</f>
        <v>1058200307</v>
      </c>
      <c r="P95" s="187">
        <f>SUM(P25:P94)</f>
        <v>5500000000</v>
      </c>
      <c r="Q95" s="405"/>
      <c r="R95" s="405"/>
      <c r="S95" s="96"/>
      <c r="T95" s="487"/>
      <c r="U95" s="487"/>
      <c r="V95" s="106"/>
      <c r="W95" s="168">
        <f>SUM(W25:W94)</f>
        <v>1033815592</v>
      </c>
      <c r="X95" s="168">
        <f>SUM(X25:X94)</f>
        <v>2737808300</v>
      </c>
      <c r="Y95" s="120">
        <f>SUM(Y25:Y94)</f>
        <v>0.41823333333333357</v>
      </c>
      <c r="Z95" s="105"/>
      <c r="AA95" s="76"/>
    </row>
    <row r="96" spans="1:28" s="8" customFormat="1" x14ac:dyDescent="0.2">
      <c r="A96" s="58"/>
      <c r="B96" s="58"/>
      <c r="C96" s="284"/>
      <c r="D96" s="284"/>
      <c r="E96" s="284"/>
      <c r="F96" s="58"/>
      <c r="G96" s="284"/>
      <c r="H96" s="284"/>
      <c r="I96" s="284"/>
      <c r="J96" s="284"/>
      <c r="K96" s="58"/>
      <c r="L96" s="58"/>
      <c r="M96" s="58"/>
      <c r="N96" s="58"/>
      <c r="O96" s="188"/>
      <c r="P96" s="188"/>
      <c r="Q96" s="189"/>
      <c r="R96" s="189"/>
      <c r="S96" s="58"/>
      <c r="T96" s="489"/>
      <c r="U96" s="489"/>
      <c r="V96" s="93"/>
      <c r="W96" s="94"/>
      <c r="X96" s="94"/>
      <c r="Y96" s="95"/>
      <c r="Z96" s="96"/>
      <c r="AA96" s="76"/>
    </row>
    <row r="97" spans="1:30" s="8" customFormat="1" ht="26.25" customHeight="1" x14ac:dyDescent="0.2">
      <c r="A97" s="1"/>
      <c r="B97" s="519" t="s">
        <v>265</v>
      </c>
      <c r="C97" s="519"/>
      <c r="D97" s="519"/>
      <c r="E97" s="519"/>
      <c r="F97" s="519"/>
      <c r="G97" s="519"/>
      <c r="H97" s="519"/>
      <c r="I97" s="519"/>
      <c r="J97" s="519"/>
      <c r="K97" s="519"/>
      <c r="L97" s="519"/>
      <c r="M97" s="519"/>
      <c r="N97" s="519"/>
      <c r="O97" s="519"/>
      <c r="P97" s="519"/>
      <c r="Q97" s="519"/>
      <c r="R97" s="519"/>
      <c r="S97" s="520"/>
      <c r="T97" s="519"/>
      <c r="U97" s="519"/>
      <c r="V97" s="519"/>
      <c r="W97" s="519"/>
      <c r="X97" s="519"/>
      <c r="Y97" s="519"/>
      <c r="Z97" s="519"/>
      <c r="AA97" s="71"/>
    </row>
    <row r="98" spans="1:30" s="8" customFormat="1" ht="157.5" customHeight="1" x14ac:dyDescent="0.2">
      <c r="B98" s="382">
        <v>25</v>
      </c>
      <c r="C98" s="384" t="s">
        <v>248</v>
      </c>
      <c r="D98" s="384"/>
      <c r="E98" s="384"/>
      <c r="F98" s="118">
        <v>1.7999999999999999E-2</v>
      </c>
      <c r="G98" s="386" t="s">
        <v>250</v>
      </c>
      <c r="H98" s="386"/>
      <c r="I98" s="386"/>
      <c r="J98" s="386"/>
      <c r="K98" s="476">
        <v>42614</v>
      </c>
      <c r="L98" s="476">
        <v>42705</v>
      </c>
      <c r="M98" s="342" t="s">
        <v>262</v>
      </c>
      <c r="N98" s="378" t="s">
        <v>261</v>
      </c>
      <c r="O98" s="190">
        <v>50000000</v>
      </c>
      <c r="P98" s="190"/>
      <c r="Q98" s="360" t="s">
        <v>207</v>
      </c>
      <c r="R98" s="360"/>
      <c r="S98" s="4"/>
      <c r="T98" s="486" t="s">
        <v>285</v>
      </c>
      <c r="U98" s="486"/>
      <c r="V98" s="80" t="s">
        <v>333</v>
      </c>
      <c r="W98" s="173">
        <v>50000000</v>
      </c>
      <c r="X98" s="177">
        <v>0</v>
      </c>
      <c r="Y98" s="157">
        <v>1.4999999999999999E-2</v>
      </c>
      <c r="Z98" s="169"/>
      <c r="AA98" s="71"/>
    </row>
    <row r="99" spans="1:30" s="8" customFormat="1" ht="178.5" x14ac:dyDescent="0.2">
      <c r="B99" s="383"/>
      <c r="C99" s="385"/>
      <c r="D99" s="385"/>
      <c r="E99" s="385"/>
      <c r="F99" s="65">
        <v>1.7000000000000001E-2</v>
      </c>
      <c r="G99" s="336" t="s">
        <v>242</v>
      </c>
      <c r="H99" s="336"/>
      <c r="I99" s="336"/>
      <c r="J99" s="336"/>
      <c r="K99" s="353"/>
      <c r="L99" s="353"/>
      <c r="M99" s="364"/>
      <c r="N99" s="362"/>
      <c r="O99" s="186">
        <v>0</v>
      </c>
      <c r="P99" s="186">
        <v>0</v>
      </c>
      <c r="Q99" s="360"/>
      <c r="R99" s="360"/>
      <c r="T99" s="486" t="s">
        <v>285</v>
      </c>
      <c r="U99" s="486"/>
      <c r="V99" s="80" t="s">
        <v>334</v>
      </c>
      <c r="W99" s="177">
        <v>0</v>
      </c>
      <c r="X99" s="177">
        <v>0</v>
      </c>
      <c r="Y99" s="157">
        <v>1.4999999999999999E-2</v>
      </c>
      <c r="Z99" s="170" t="s">
        <v>296</v>
      </c>
      <c r="AA99" s="71"/>
    </row>
    <row r="100" spans="1:30" s="8" customFormat="1" ht="147.75" customHeight="1" x14ac:dyDescent="0.2">
      <c r="B100" s="383">
        <v>26</v>
      </c>
      <c r="C100" s="385" t="s">
        <v>243</v>
      </c>
      <c r="D100" s="385"/>
      <c r="E100" s="385"/>
      <c r="F100" s="65">
        <v>1.7000000000000001E-2</v>
      </c>
      <c r="G100" s="336" t="s">
        <v>244</v>
      </c>
      <c r="H100" s="336"/>
      <c r="I100" s="336"/>
      <c r="J100" s="336"/>
      <c r="K100" s="353"/>
      <c r="L100" s="353"/>
      <c r="M100" s="364"/>
      <c r="N100" s="362"/>
      <c r="O100" s="186">
        <v>33640000</v>
      </c>
      <c r="P100" s="186">
        <f>2891000+90000000</f>
        <v>92891000</v>
      </c>
      <c r="Q100" s="360"/>
      <c r="R100" s="360"/>
      <c r="T100" s="486" t="s">
        <v>285</v>
      </c>
      <c r="U100" s="486"/>
      <c r="V100" s="80" t="s">
        <v>335</v>
      </c>
      <c r="W100" s="173">
        <v>33640000</v>
      </c>
      <c r="X100" s="173">
        <v>92891000</v>
      </c>
      <c r="Y100" s="157">
        <v>1.2999999999999999E-2</v>
      </c>
      <c r="Z100" s="82"/>
      <c r="AA100" s="71"/>
    </row>
    <row r="101" spans="1:30" s="8" customFormat="1" ht="114.75" customHeight="1" x14ac:dyDescent="0.2">
      <c r="B101" s="383"/>
      <c r="C101" s="385"/>
      <c r="D101" s="385"/>
      <c r="E101" s="385"/>
      <c r="F101" s="65">
        <v>0.02</v>
      </c>
      <c r="G101" s="336" t="s">
        <v>276</v>
      </c>
      <c r="H101" s="336"/>
      <c r="I101" s="336"/>
      <c r="J101" s="336"/>
      <c r="K101" s="353"/>
      <c r="L101" s="353"/>
      <c r="M101" s="364"/>
      <c r="N101" s="362"/>
      <c r="O101" s="186">
        <v>0</v>
      </c>
      <c r="P101" s="186">
        <v>270000000</v>
      </c>
      <c r="Q101" s="360"/>
      <c r="R101" s="360"/>
      <c r="T101" s="486" t="s">
        <v>284</v>
      </c>
      <c r="U101" s="486"/>
      <c r="V101" s="80" t="s">
        <v>336</v>
      </c>
      <c r="W101" s="177">
        <v>0</v>
      </c>
      <c r="X101" s="173">
        <v>270000000</v>
      </c>
      <c r="Y101" s="157">
        <v>0.02</v>
      </c>
      <c r="Z101" s="82"/>
      <c r="AA101" s="71"/>
    </row>
    <row r="102" spans="1:30" s="8" customFormat="1" ht="102" customHeight="1" x14ac:dyDescent="0.2">
      <c r="B102" s="383"/>
      <c r="C102" s="385"/>
      <c r="D102" s="385"/>
      <c r="E102" s="385"/>
      <c r="F102" s="65">
        <v>0.02</v>
      </c>
      <c r="G102" s="336" t="s">
        <v>277</v>
      </c>
      <c r="H102" s="336"/>
      <c r="I102" s="336"/>
      <c r="J102" s="336"/>
      <c r="K102" s="353"/>
      <c r="L102" s="353"/>
      <c r="M102" s="364"/>
      <c r="N102" s="362"/>
      <c r="O102" s="228"/>
      <c r="P102" s="186">
        <v>732109000</v>
      </c>
      <c r="Q102" s="360"/>
      <c r="R102" s="360"/>
      <c r="T102" s="486" t="s">
        <v>285</v>
      </c>
      <c r="U102" s="486"/>
      <c r="V102" s="80" t="s">
        <v>344</v>
      </c>
      <c r="W102" s="177">
        <v>0</v>
      </c>
      <c r="X102" s="177">
        <v>0</v>
      </c>
      <c r="Y102" s="157">
        <v>6.0000000000000001E-3</v>
      </c>
      <c r="Z102" s="170" t="s">
        <v>322</v>
      </c>
      <c r="AA102" s="71"/>
    </row>
    <row r="103" spans="1:30" s="8" customFormat="1" ht="120.75" customHeight="1" x14ac:dyDescent="0.2">
      <c r="B103" s="64">
        <v>27</v>
      </c>
      <c r="C103" s="385" t="s">
        <v>298</v>
      </c>
      <c r="D103" s="385"/>
      <c r="E103" s="385"/>
      <c r="F103" s="65">
        <v>1.7999999999999999E-2</v>
      </c>
      <c r="G103" s="336" t="s">
        <v>251</v>
      </c>
      <c r="H103" s="336"/>
      <c r="I103" s="336"/>
      <c r="J103" s="336"/>
      <c r="K103" s="353"/>
      <c r="L103" s="353"/>
      <c r="M103" s="364"/>
      <c r="N103" s="362"/>
      <c r="O103" s="186">
        <v>29000000</v>
      </c>
      <c r="P103" s="186">
        <v>0</v>
      </c>
      <c r="Q103" s="360"/>
      <c r="R103" s="360"/>
      <c r="T103" s="486" t="s">
        <v>285</v>
      </c>
      <c r="U103" s="486"/>
      <c r="V103" s="80" t="s">
        <v>337</v>
      </c>
      <c r="W103" s="173">
        <v>29000000</v>
      </c>
      <c r="X103" s="177">
        <v>0</v>
      </c>
      <c r="Y103" s="157">
        <v>1.4E-2</v>
      </c>
      <c r="Z103" s="82"/>
      <c r="AA103" s="76"/>
      <c r="AB103" s="73"/>
      <c r="AC103" s="213"/>
    </row>
    <row r="104" spans="1:30" s="8" customFormat="1" ht="126" customHeight="1" x14ac:dyDescent="0.2">
      <c r="B104" s="279">
        <v>28</v>
      </c>
      <c r="C104" s="380" t="s">
        <v>252</v>
      </c>
      <c r="D104" s="380"/>
      <c r="E104" s="380"/>
      <c r="F104" s="280">
        <v>0.04</v>
      </c>
      <c r="G104" s="381" t="s">
        <v>249</v>
      </c>
      <c r="H104" s="381"/>
      <c r="I104" s="381"/>
      <c r="J104" s="381"/>
      <c r="K104" s="296">
        <v>42614</v>
      </c>
      <c r="L104" s="296">
        <v>42705</v>
      </c>
      <c r="M104" s="278" t="s">
        <v>263</v>
      </c>
      <c r="N104" s="280" t="s">
        <v>264</v>
      </c>
      <c r="O104" s="297"/>
      <c r="P104" s="281">
        <v>620000000</v>
      </c>
      <c r="Q104" s="472"/>
      <c r="R104" s="472"/>
      <c r="T104" s="488" t="s">
        <v>285</v>
      </c>
      <c r="U104" s="488"/>
      <c r="V104" s="163" t="s">
        <v>345</v>
      </c>
      <c r="W104" s="298">
        <v>0</v>
      </c>
      <c r="X104" s="174">
        <v>29979680</v>
      </c>
      <c r="Y104" s="299">
        <v>0.02</v>
      </c>
      <c r="Z104" s="165"/>
      <c r="AA104" s="83"/>
      <c r="AB104" s="73"/>
      <c r="AC104" s="73"/>
      <c r="AD104" s="212"/>
    </row>
    <row r="105" spans="1:30" s="8" customFormat="1" ht="18" x14ac:dyDescent="0.2">
      <c r="A105" s="1"/>
      <c r="B105" s="400" t="s">
        <v>33</v>
      </c>
      <c r="C105" s="400"/>
      <c r="D105" s="400"/>
      <c r="E105" s="400"/>
      <c r="F105" s="56">
        <f>SUM(F98:F104)</f>
        <v>0.15000000000000002</v>
      </c>
      <c r="G105" s="429"/>
      <c r="H105" s="429"/>
      <c r="I105" s="429"/>
      <c r="J105" s="429"/>
      <c r="K105" s="16"/>
      <c r="L105" s="17"/>
      <c r="M105" s="48"/>
      <c r="N105" s="282"/>
      <c r="O105" s="227">
        <f>SUM(O98:O104)</f>
        <v>112640000</v>
      </c>
      <c r="P105" s="227">
        <f>SUM(P98:P104)</f>
        <v>1715000000</v>
      </c>
      <c r="Q105" s="377"/>
      <c r="R105" s="377"/>
      <c r="S105" s="105"/>
      <c r="T105" s="487"/>
      <c r="U105" s="487"/>
      <c r="V105" s="106"/>
      <c r="W105" s="168">
        <f>SUM(W98:W104)</f>
        <v>112640000</v>
      </c>
      <c r="X105" s="168">
        <f>SUM(X98:X104)</f>
        <v>392870680</v>
      </c>
      <c r="Y105" s="216">
        <f>SUM(Y98:Y104)</f>
        <v>0.10300000000000001</v>
      </c>
      <c r="Z105" s="300"/>
      <c r="AA105" s="76"/>
      <c r="AC105" s="252"/>
      <c r="AD105" s="212"/>
    </row>
    <row r="106" spans="1:30" s="8" customFormat="1" x14ac:dyDescent="0.2">
      <c r="A106" s="58"/>
      <c r="B106" s="58"/>
      <c r="C106" s="284"/>
      <c r="D106" s="284"/>
      <c r="E106" s="284"/>
      <c r="F106" s="58"/>
      <c r="G106" s="284"/>
      <c r="H106" s="284"/>
      <c r="I106" s="284"/>
      <c r="J106" s="284"/>
      <c r="K106" s="58"/>
      <c r="L106" s="58"/>
      <c r="M106" s="58"/>
      <c r="N106" s="58"/>
      <c r="O106" s="188"/>
      <c r="P106" s="198"/>
      <c r="Q106" s="189"/>
      <c r="R106" s="189"/>
      <c r="S106" s="58"/>
      <c r="T106" s="489"/>
      <c r="U106" s="489"/>
      <c r="V106" s="93"/>
      <c r="W106" s="94"/>
      <c r="X106" s="94"/>
      <c r="Y106" s="95"/>
      <c r="Z106" s="96"/>
      <c r="AA106" s="71"/>
      <c r="AD106" s="73"/>
    </row>
    <row r="107" spans="1:30" s="8" customFormat="1" ht="26.25" customHeight="1" x14ac:dyDescent="0.2">
      <c r="A107" s="1"/>
      <c r="B107" s="519" t="s">
        <v>158</v>
      </c>
      <c r="C107" s="519"/>
      <c r="D107" s="519"/>
      <c r="E107" s="519"/>
      <c r="F107" s="519"/>
      <c r="G107" s="519"/>
      <c r="H107" s="519"/>
      <c r="I107" s="519"/>
      <c r="J107" s="519"/>
      <c r="K107" s="519"/>
      <c r="L107" s="519"/>
      <c r="M107" s="519"/>
      <c r="N107" s="519"/>
      <c r="O107" s="519"/>
      <c r="P107" s="519"/>
      <c r="Q107" s="519"/>
      <c r="R107" s="519"/>
      <c r="S107" s="520"/>
      <c r="T107" s="519"/>
      <c r="U107" s="519"/>
      <c r="V107" s="519"/>
      <c r="W107" s="519">
        <v>0</v>
      </c>
      <c r="X107" s="519"/>
      <c r="Y107" s="519">
        <f t="shared" ref="Y107" si="2">SUM(S107:S111)</f>
        <v>0</v>
      </c>
      <c r="Z107" s="519"/>
      <c r="AA107" s="71"/>
      <c r="AB107" s="73"/>
    </row>
    <row r="108" spans="1:30" s="8" customFormat="1" ht="58.5" customHeight="1" x14ac:dyDescent="0.2">
      <c r="A108" s="1"/>
      <c r="B108" s="383">
        <v>29</v>
      </c>
      <c r="C108" s="396" t="s">
        <v>150</v>
      </c>
      <c r="D108" s="396"/>
      <c r="E108" s="396"/>
      <c r="F108" s="54">
        <v>5.0000000000000001E-3</v>
      </c>
      <c r="G108" s="336" t="s">
        <v>152</v>
      </c>
      <c r="H108" s="336"/>
      <c r="I108" s="336"/>
      <c r="J108" s="336"/>
      <c r="K108" s="42">
        <v>42552</v>
      </c>
      <c r="L108" s="42">
        <v>42705</v>
      </c>
      <c r="M108" s="403" t="s">
        <v>223</v>
      </c>
      <c r="N108" s="404" t="s">
        <v>224</v>
      </c>
      <c r="O108" s="397"/>
      <c r="P108" s="397"/>
      <c r="Q108" s="377" t="s">
        <v>217</v>
      </c>
      <c r="R108" s="377"/>
      <c r="S108" s="1"/>
      <c r="T108" s="486" t="s">
        <v>284</v>
      </c>
      <c r="U108" s="486"/>
      <c r="V108" s="265" t="s">
        <v>366</v>
      </c>
      <c r="W108" s="575">
        <v>0</v>
      </c>
      <c r="X108" s="575">
        <v>0</v>
      </c>
      <c r="Y108" s="157">
        <v>5.0000000000000001E-3</v>
      </c>
      <c r="Z108" s="82"/>
      <c r="AA108" s="71"/>
    </row>
    <row r="109" spans="1:30" s="8" customFormat="1" ht="61.5" customHeight="1" x14ac:dyDescent="0.2">
      <c r="A109" s="1"/>
      <c r="B109" s="383"/>
      <c r="C109" s="396"/>
      <c r="D109" s="396"/>
      <c r="E109" s="396"/>
      <c r="F109" s="54">
        <v>0.01</v>
      </c>
      <c r="G109" s="336" t="s">
        <v>153</v>
      </c>
      <c r="H109" s="336"/>
      <c r="I109" s="336"/>
      <c r="J109" s="336"/>
      <c r="K109" s="42">
        <v>42552</v>
      </c>
      <c r="L109" s="42">
        <v>42705</v>
      </c>
      <c r="M109" s="403"/>
      <c r="N109" s="404"/>
      <c r="O109" s="397"/>
      <c r="P109" s="397"/>
      <c r="Q109" s="377"/>
      <c r="R109" s="377"/>
      <c r="S109" s="1"/>
      <c r="T109" s="486" t="s">
        <v>285</v>
      </c>
      <c r="U109" s="486"/>
      <c r="V109" s="80" t="s">
        <v>367</v>
      </c>
      <c r="W109" s="576"/>
      <c r="X109" s="576"/>
      <c r="Y109" s="157">
        <v>0.01</v>
      </c>
      <c r="Z109" s="82"/>
      <c r="AA109" s="71"/>
    </row>
    <row r="110" spans="1:30" s="8" customFormat="1" ht="84.75" customHeight="1" x14ac:dyDescent="0.2">
      <c r="A110" s="1"/>
      <c r="B110" s="383"/>
      <c r="C110" s="396"/>
      <c r="D110" s="396"/>
      <c r="E110" s="396"/>
      <c r="F110" s="54">
        <v>0.01</v>
      </c>
      <c r="G110" s="336" t="s">
        <v>208</v>
      </c>
      <c r="H110" s="336"/>
      <c r="I110" s="336"/>
      <c r="J110" s="336"/>
      <c r="K110" s="42">
        <v>42552</v>
      </c>
      <c r="L110" s="42">
        <v>42705</v>
      </c>
      <c r="M110" s="403"/>
      <c r="N110" s="404"/>
      <c r="O110" s="397"/>
      <c r="P110" s="397"/>
      <c r="Q110" s="377"/>
      <c r="R110" s="377"/>
      <c r="S110" s="1"/>
      <c r="T110" s="486" t="s">
        <v>285</v>
      </c>
      <c r="U110" s="486"/>
      <c r="V110" s="80" t="s">
        <v>361</v>
      </c>
      <c r="W110" s="576"/>
      <c r="X110" s="576"/>
      <c r="Y110" s="157">
        <v>0</v>
      </c>
      <c r="Z110" s="82"/>
      <c r="AA110" s="71"/>
    </row>
    <row r="111" spans="1:30" s="8" customFormat="1" ht="167.25" customHeight="1" x14ac:dyDescent="0.2">
      <c r="A111" s="1"/>
      <c r="B111" s="383">
        <v>30</v>
      </c>
      <c r="C111" s="338" t="s">
        <v>151</v>
      </c>
      <c r="D111" s="338"/>
      <c r="E111" s="338"/>
      <c r="F111" s="54">
        <v>5.0000000000000001E-3</v>
      </c>
      <c r="G111" s="336" t="s">
        <v>156</v>
      </c>
      <c r="H111" s="336"/>
      <c r="I111" s="336"/>
      <c r="J111" s="336"/>
      <c r="K111" s="42">
        <v>42552</v>
      </c>
      <c r="L111" s="42">
        <v>42705</v>
      </c>
      <c r="M111" s="403" t="s">
        <v>225</v>
      </c>
      <c r="N111" s="404" t="s">
        <v>226</v>
      </c>
      <c r="O111" s="397"/>
      <c r="P111" s="397"/>
      <c r="Q111" s="377"/>
      <c r="R111" s="377"/>
      <c r="S111" s="1"/>
      <c r="T111" s="486" t="s">
        <v>284</v>
      </c>
      <c r="U111" s="486"/>
      <c r="V111" s="223" t="s">
        <v>362</v>
      </c>
      <c r="W111" s="576"/>
      <c r="X111" s="576"/>
      <c r="Y111" s="157">
        <v>4.0000000000000001E-3</v>
      </c>
      <c r="Z111" s="223" t="s">
        <v>358</v>
      </c>
      <c r="AA111" s="71"/>
    </row>
    <row r="112" spans="1:30" s="8" customFormat="1" ht="75" customHeight="1" x14ac:dyDescent="0.2">
      <c r="A112" s="1"/>
      <c r="B112" s="383"/>
      <c r="C112" s="338"/>
      <c r="D112" s="338"/>
      <c r="E112" s="338"/>
      <c r="F112" s="54">
        <v>0.01</v>
      </c>
      <c r="G112" s="336" t="s">
        <v>154</v>
      </c>
      <c r="H112" s="336"/>
      <c r="I112" s="336"/>
      <c r="J112" s="336"/>
      <c r="K112" s="42">
        <v>42552</v>
      </c>
      <c r="L112" s="42">
        <v>42705</v>
      </c>
      <c r="M112" s="403"/>
      <c r="N112" s="404"/>
      <c r="O112" s="397"/>
      <c r="P112" s="397"/>
      <c r="Q112" s="377"/>
      <c r="R112" s="377"/>
      <c r="S112" s="1"/>
      <c r="T112" s="486" t="s">
        <v>284</v>
      </c>
      <c r="U112" s="486"/>
      <c r="V112" s="80" t="s">
        <v>360</v>
      </c>
      <c r="W112" s="576"/>
      <c r="X112" s="576"/>
      <c r="Y112" s="157">
        <v>0.01</v>
      </c>
      <c r="Z112" s="82"/>
      <c r="AA112" s="71"/>
    </row>
    <row r="113" spans="1:29" s="8" customFormat="1" ht="70.5" customHeight="1" x14ac:dyDescent="0.2">
      <c r="A113" s="1"/>
      <c r="B113" s="383"/>
      <c r="C113" s="338"/>
      <c r="D113" s="338"/>
      <c r="E113" s="338"/>
      <c r="F113" s="54">
        <v>0.01</v>
      </c>
      <c r="G113" s="336" t="s">
        <v>155</v>
      </c>
      <c r="H113" s="336"/>
      <c r="I113" s="336"/>
      <c r="J113" s="336"/>
      <c r="K113" s="42">
        <v>42552</v>
      </c>
      <c r="L113" s="42">
        <v>42705</v>
      </c>
      <c r="M113" s="403"/>
      <c r="N113" s="404"/>
      <c r="O113" s="397"/>
      <c r="P113" s="397"/>
      <c r="Q113" s="377"/>
      <c r="R113" s="377"/>
      <c r="S113" s="1"/>
      <c r="T113" s="486" t="s">
        <v>284</v>
      </c>
      <c r="U113" s="486"/>
      <c r="V113" s="80" t="s">
        <v>363</v>
      </c>
      <c r="W113" s="576"/>
      <c r="X113" s="576"/>
      <c r="Y113" s="157">
        <v>0.01</v>
      </c>
      <c r="Z113" s="82"/>
      <c r="AA113" s="71"/>
    </row>
    <row r="114" spans="1:29" s="8" customFormat="1" ht="96" customHeight="1" x14ac:dyDescent="0.2">
      <c r="A114" s="1"/>
      <c r="B114" s="383">
        <v>31</v>
      </c>
      <c r="C114" s="396" t="s">
        <v>159</v>
      </c>
      <c r="D114" s="396"/>
      <c r="E114" s="396"/>
      <c r="F114" s="54">
        <v>5.0000000000000001E-3</v>
      </c>
      <c r="G114" s="343" t="s">
        <v>179</v>
      </c>
      <c r="H114" s="343"/>
      <c r="I114" s="343"/>
      <c r="J114" s="343"/>
      <c r="K114" s="389">
        <v>42552</v>
      </c>
      <c r="L114" s="389">
        <v>42705</v>
      </c>
      <c r="M114" s="401" t="s">
        <v>181</v>
      </c>
      <c r="N114" s="404" t="s">
        <v>182</v>
      </c>
      <c r="O114" s="397"/>
      <c r="P114" s="397"/>
      <c r="Q114" s="377" t="s">
        <v>216</v>
      </c>
      <c r="R114" s="377"/>
      <c r="S114" s="1"/>
      <c r="T114" s="486" t="s">
        <v>284</v>
      </c>
      <c r="U114" s="486"/>
      <c r="V114" s="257" t="s">
        <v>355</v>
      </c>
      <c r="W114" s="576"/>
      <c r="X114" s="576"/>
      <c r="Y114" s="157">
        <v>5.0000000000000001E-3</v>
      </c>
      <c r="Z114" s="82"/>
      <c r="AA114" s="76"/>
    </row>
    <row r="115" spans="1:29" s="8" customFormat="1" ht="90.75" customHeight="1" x14ac:dyDescent="0.2">
      <c r="A115" s="1"/>
      <c r="B115" s="383"/>
      <c r="C115" s="396"/>
      <c r="D115" s="396"/>
      <c r="E115" s="396"/>
      <c r="F115" s="54">
        <v>5.0000000000000001E-3</v>
      </c>
      <c r="G115" s="336" t="s">
        <v>160</v>
      </c>
      <c r="H115" s="336"/>
      <c r="I115" s="336"/>
      <c r="J115" s="336"/>
      <c r="K115" s="389"/>
      <c r="L115" s="389"/>
      <c r="M115" s="401"/>
      <c r="N115" s="404"/>
      <c r="O115" s="397"/>
      <c r="P115" s="397"/>
      <c r="Q115" s="377" t="s">
        <v>216</v>
      </c>
      <c r="R115" s="377"/>
      <c r="S115" s="1"/>
      <c r="T115" s="486" t="s">
        <v>284</v>
      </c>
      <c r="U115" s="486"/>
      <c r="V115" s="257" t="s">
        <v>356</v>
      </c>
      <c r="W115" s="576"/>
      <c r="X115" s="576"/>
      <c r="Y115" s="157">
        <v>5.0000000000000001E-3</v>
      </c>
      <c r="Z115" s="82"/>
      <c r="AA115" s="83"/>
    </row>
    <row r="116" spans="1:29" s="8" customFormat="1" ht="91.5" customHeight="1" x14ac:dyDescent="0.2">
      <c r="A116" s="1"/>
      <c r="B116" s="383">
        <v>32</v>
      </c>
      <c r="C116" s="396" t="s">
        <v>218</v>
      </c>
      <c r="D116" s="396"/>
      <c r="E116" s="396"/>
      <c r="F116" s="54">
        <v>0.01</v>
      </c>
      <c r="G116" s="336" t="s">
        <v>220</v>
      </c>
      <c r="H116" s="336"/>
      <c r="I116" s="336"/>
      <c r="J116" s="336"/>
      <c r="K116" s="42">
        <v>42552</v>
      </c>
      <c r="L116" s="42">
        <v>42705</v>
      </c>
      <c r="M116" s="401" t="s">
        <v>222</v>
      </c>
      <c r="N116" s="401" t="s">
        <v>219</v>
      </c>
      <c r="O116" s="397"/>
      <c r="P116" s="397"/>
      <c r="Q116" s="377"/>
      <c r="R116" s="377"/>
      <c r="S116" s="1"/>
      <c r="T116" s="486" t="s">
        <v>284</v>
      </c>
      <c r="U116" s="486"/>
      <c r="V116" s="80" t="s">
        <v>359</v>
      </c>
      <c r="W116" s="576"/>
      <c r="X116" s="576"/>
      <c r="Y116" s="157">
        <v>0.01</v>
      </c>
      <c r="Z116" s="82"/>
      <c r="AA116" s="97"/>
      <c r="AB116" s="4"/>
    </row>
    <row r="117" spans="1:29" s="8" customFormat="1" ht="75.75" customHeight="1" x14ac:dyDescent="0.2">
      <c r="A117" s="1"/>
      <c r="B117" s="391"/>
      <c r="C117" s="399"/>
      <c r="D117" s="399"/>
      <c r="E117" s="399"/>
      <c r="F117" s="124">
        <v>1.4999999999999999E-2</v>
      </c>
      <c r="G117" s="381" t="s">
        <v>221</v>
      </c>
      <c r="H117" s="381"/>
      <c r="I117" s="381"/>
      <c r="J117" s="381"/>
      <c r="K117" s="100">
        <v>42552</v>
      </c>
      <c r="L117" s="100">
        <v>42705</v>
      </c>
      <c r="M117" s="402"/>
      <c r="N117" s="402"/>
      <c r="O117" s="398"/>
      <c r="P117" s="398"/>
      <c r="Q117" s="379"/>
      <c r="R117" s="379"/>
      <c r="S117" s="1"/>
      <c r="T117" s="486"/>
      <c r="U117" s="486"/>
      <c r="V117" s="271" t="s">
        <v>364</v>
      </c>
      <c r="W117" s="577"/>
      <c r="X117" s="577"/>
      <c r="Y117" s="157">
        <v>0.01</v>
      </c>
      <c r="Z117" s="82"/>
      <c r="AA117" s="83"/>
      <c r="AB117" s="4"/>
    </row>
    <row r="118" spans="1:29" s="8" customFormat="1" ht="18" x14ac:dyDescent="0.2">
      <c r="A118" s="1"/>
      <c r="B118" s="433" t="s">
        <v>33</v>
      </c>
      <c r="C118" s="433"/>
      <c r="D118" s="433"/>
      <c r="E118" s="433"/>
      <c r="F118" s="103">
        <f>SUM(F108:F117)</f>
        <v>8.4999999999999992E-2</v>
      </c>
      <c r="G118" s="434"/>
      <c r="H118" s="434"/>
      <c r="I118" s="434"/>
      <c r="J118" s="434"/>
      <c r="K118" s="130"/>
      <c r="L118" s="130"/>
      <c r="M118" s="131"/>
      <c r="N118" s="117"/>
      <c r="O118" s="187"/>
      <c r="P118" s="187"/>
      <c r="Q118" s="405"/>
      <c r="R118" s="405"/>
      <c r="S118" s="1"/>
      <c r="T118" s="487"/>
      <c r="U118" s="487"/>
      <c r="V118" s="106"/>
      <c r="W118" s="119">
        <f>SUM(W108:W117)</f>
        <v>0</v>
      </c>
      <c r="X118" s="119">
        <f>SUM(X108:X117)</f>
        <v>0</v>
      </c>
      <c r="Y118" s="216">
        <f>SUM(Y108:Y117)</f>
        <v>6.8999999999999992E-2</v>
      </c>
      <c r="Z118" s="105"/>
      <c r="AA118" s="83"/>
      <c r="AB118" s="4"/>
    </row>
    <row r="119" spans="1:29" s="8" customFormat="1" ht="15.75" x14ac:dyDescent="0.2">
      <c r="A119" s="4"/>
      <c r="B119" s="121"/>
      <c r="C119" s="125"/>
      <c r="D119" s="125"/>
      <c r="E119" s="125"/>
      <c r="F119" s="126"/>
      <c r="G119" s="126"/>
      <c r="H119" s="126"/>
      <c r="I119" s="126"/>
      <c r="J119" s="126"/>
      <c r="K119" s="127"/>
      <c r="L119" s="128"/>
      <c r="M119" s="129"/>
      <c r="N119" s="102"/>
      <c r="O119" s="192"/>
      <c r="P119" s="192"/>
      <c r="Q119" s="193"/>
      <c r="R119" s="204"/>
      <c r="S119" s="4"/>
      <c r="T119" s="489"/>
      <c r="U119" s="489"/>
      <c r="V119" s="224"/>
      <c r="W119" s="225"/>
      <c r="X119" s="94"/>
      <c r="Y119" s="95"/>
      <c r="Z119" s="96"/>
      <c r="AA119" s="83"/>
      <c r="AB119" s="4"/>
    </row>
    <row r="120" spans="1:29" s="8" customFormat="1" ht="26.25" customHeight="1" x14ac:dyDescent="0.2">
      <c r="A120" s="1"/>
      <c r="B120" s="519" t="s">
        <v>111</v>
      </c>
      <c r="C120" s="519"/>
      <c r="D120" s="519"/>
      <c r="E120" s="519"/>
      <c r="F120" s="519"/>
      <c r="G120" s="519"/>
      <c r="H120" s="519"/>
      <c r="I120" s="519"/>
      <c r="J120" s="519"/>
      <c r="K120" s="519"/>
      <c r="L120" s="519"/>
      <c r="M120" s="519"/>
      <c r="N120" s="519"/>
      <c r="O120" s="519"/>
      <c r="P120" s="519"/>
      <c r="Q120" s="520"/>
      <c r="R120" s="520"/>
      <c r="S120" s="520"/>
      <c r="T120" s="520"/>
      <c r="U120" s="520"/>
      <c r="V120" s="520"/>
      <c r="W120" s="520"/>
      <c r="X120" s="520"/>
      <c r="Y120" s="520"/>
      <c r="Z120" s="520"/>
      <c r="AA120" s="83"/>
      <c r="AB120" s="4"/>
    </row>
    <row r="121" spans="1:29" s="8" customFormat="1" ht="149.25" customHeight="1" x14ac:dyDescent="0.2">
      <c r="A121" s="1"/>
      <c r="B121" s="107">
        <v>33</v>
      </c>
      <c r="C121" s="458" t="s">
        <v>112</v>
      </c>
      <c r="D121" s="459"/>
      <c r="E121" s="460"/>
      <c r="F121" s="122">
        <v>0.05</v>
      </c>
      <c r="G121" s="461" t="s">
        <v>227</v>
      </c>
      <c r="H121" s="462"/>
      <c r="I121" s="462"/>
      <c r="J121" s="463"/>
      <c r="K121" s="123">
        <v>42552</v>
      </c>
      <c r="L121" s="123">
        <v>42705</v>
      </c>
      <c r="M121" s="450" t="s">
        <v>228</v>
      </c>
      <c r="N121" s="451" t="s">
        <v>229</v>
      </c>
      <c r="O121" s="258">
        <v>203680000</v>
      </c>
      <c r="P121" s="258">
        <v>203680000</v>
      </c>
      <c r="Q121" s="452"/>
      <c r="R121" s="453"/>
      <c r="S121" s="96"/>
      <c r="T121" s="486" t="s">
        <v>284</v>
      </c>
      <c r="U121" s="486"/>
      <c r="V121" s="80" t="s">
        <v>365</v>
      </c>
      <c r="W121" s="173">
        <v>203680000</v>
      </c>
      <c r="X121" s="173"/>
      <c r="Y121" s="157">
        <v>0.05</v>
      </c>
      <c r="Z121" s="82"/>
      <c r="AA121" s="83"/>
      <c r="AB121" s="4"/>
    </row>
    <row r="122" spans="1:29" s="8" customFormat="1" ht="149.25" customHeight="1" x14ac:dyDescent="0.2">
      <c r="A122" s="1"/>
      <c r="B122" s="52">
        <v>34</v>
      </c>
      <c r="C122" s="443" t="s">
        <v>113</v>
      </c>
      <c r="D122" s="444"/>
      <c r="E122" s="445"/>
      <c r="F122" s="54">
        <v>0.05</v>
      </c>
      <c r="G122" s="375" t="s">
        <v>319</v>
      </c>
      <c r="H122" s="375"/>
      <c r="I122" s="375"/>
      <c r="J122" s="375"/>
      <c r="K122" s="42">
        <v>42552</v>
      </c>
      <c r="L122" s="42">
        <v>42705</v>
      </c>
      <c r="M122" s="450"/>
      <c r="N122" s="451"/>
      <c r="O122" s="194">
        <v>1318090307</v>
      </c>
      <c r="P122" s="217">
        <v>1293705592</v>
      </c>
      <c r="Q122" s="454"/>
      <c r="R122" s="455"/>
      <c r="S122" s="96"/>
      <c r="T122" s="486" t="s">
        <v>284</v>
      </c>
      <c r="U122" s="486"/>
      <c r="V122" s="80" t="s">
        <v>380</v>
      </c>
      <c r="W122" s="173">
        <f>W118+W105+W95+W22</f>
        <v>1293705592</v>
      </c>
      <c r="X122" s="173"/>
      <c r="Y122" s="157">
        <v>4.9000000000000002E-2</v>
      </c>
      <c r="Z122" s="215"/>
      <c r="AA122" s="83"/>
      <c r="AB122" s="4"/>
      <c r="AC122" s="74"/>
    </row>
    <row r="123" spans="1:29" s="8" customFormat="1" ht="224.25" customHeight="1" x14ac:dyDescent="0.2">
      <c r="A123" s="1"/>
      <c r="B123" s="98">
        <v>35</v>
      </c>
      <c r="C123" s="446" t="s">
        <v>161</v>
      </c>
      <c r="D123" s="447"/>
      <c r="E123" s="448"/>
      <c r="F123" s="124">
        <v>0.05</v>
      </c>
      <c r="G123" s="381" t="s">
        <v>130</v>
      </c>
      <c r="H123" s="381"/>
      <c r="I123" s="381"/>
      <c r="J123" s="381"/>
      <c r="K123" s="100">
        <v>42552</v>
      </c>
      <c r="L123" s="100">
        <v>42705</v>
      </c>
      <c r="M123" s="450"/>
      <c r="N123" s="451"/>
      <c r="O123" s="195">
        <v>1318090307</v>
      </c>
      <c r="P123" s="199">
        <v>0</v>
      </c>
      <c r="Q123" s="456"/>
      <c r="R123" s="457"/>
      <c r="S123" s="96"/>
      <c r="T123" s="486" t="s">
        <v>284</v>
      </c>
      <c r="U123" s="486"/>
      <c r="V123" s="80" t="s">
        <v>381</v>
      </c>
      <c r="W123" s="173">
        <v>0</v>
      </c>
      <c r="X123" s="173">
        <v>0</v>
      </c>
      <c r="Y123" s="157">
        <v>0.04</v>
      </c>
      <c r="Z123" s="82"/>
      <c r="AA123" s="83"/>
      <c r="AB123" s="4"/>
      <c r="AC123" s="74"/>
    </row>
    <row r="124" spans="1:29" s="8" customFormat="1" ht="18" x14ac:dyDescent="0.2">
      <c r="A124" s="1"/>
      <c r="B124" s="433" t="s">
        <v>33</v>
      </c>
      <c r="C124" s="433"/>
      <c r="D124" s="433"/>
      <c r="E124" s="433"/>
      <c r="F124" s="103">
        <f>SUM(F121:F123)</f>
        <v>0.15000000000000002</v>
      </c>
      <c r="G124" s="434"/>
      <c r="H124" s="434"/>
      <c r="I124" s="434"/>
      <c r="J124" s="434"/>
      <c r="K124" s="132"/>
      <c r="L124" s="133"/>
      <c r="M124" s="131"/>
      <c r="N124" s="117"/>
      <c r="O124" s="187"/>
      <c r="P124" s="200"/>
      <c r="Q124" s="449"/>
      <c r="R124" s="449"/>
      <c r="S124" s="96"/>
      <c r="T124" s="487"/>
      <c r="U124" s="487"/>
      <c r="V124" s="106"/>
      <c r="W124" s="137">
        <f>SUM(W121:W123)</f>
        <v>1497385592</v>
      </c>
      <c r="X124" s="137">
        <f>SUM(X121:X123)</f>
        <v>0</v>
      </c>
      <c r="Y124" s="216">
        <f>SUM(Y121:Y123)</f>
        <v>0.13900000000000001</v>
      </c>
      <c r="Z124" s="105"/>
      <c r="AA124" s="83"/>
      <c r="AB124" s="4"/>
    </row>
    <row r="125" spans="1:29" s="8" customFormat="1" x14ac:dyDescent="0.2">
      <c r="A125" s="435"/>
      <c r="B125" s="435"/>
      <c r="C125" s="435"/>
      <c r="D125" s="435"/>
      <c r="E125" s="435"/>
      <c r="F125" s="435"/>
      <c r="G125" s="435"/>
      <c r="H125" s="435"/>
      <c r="I125" s="435"/>
      <c r="J125" s="435"/>
      <c r="K125" s="435"/>
      <c r="L125" s="435"/>
      <c r="M125" s="435"/>
      <c r="N125" s="435"/>
      <c r="O125" s="435"/>
      <c r="P125" s="435"/>
      <c r="Q125" s="435"/>
      <c r="R125" s="435"/>
      <c r="S125" s="435"/>
      <c r="T125" s="489"/>
      <c r="U125" s="489"/>
      <c r="V125" s="93"/>
      <c r="W125" s="94"/>
      <c r="X125" s="94"/>
      <c r="Y125" s="95"/>
      <c r="Z125" s="96"/>
      <c r="AA125" s="83"/>
      <c r="AB125" s="4"/>
    </row>
    <row r="126" spans="1:29" s="8" customFormat="1" ht="20.25" x14ac:dyDescent="0.2">
      <c r="A126" s="1"/>
      <c r="B126" s="436" t="s">
        <v>34</v>
      </c>
      <c r="C126" s="437"/>
      <c r="D126" s="437"/>
      <c r="E126" s="438"/>
      <c r="F126" s="38">
        <f>+F124+F118+F105+F95+F22</f>
        <v>0.99800000000000022</v>
      </c>
      <c r="G126" s="439"/>
      <c r="H126" s="439"/>
      <c r="I126" s="439"/>
      <c r="J126" s="439"/>
      <c r="K126" s="440" t="s">
        <v>34</v>
      </c>
      <c r="L126" s="440"/>
      <c r="M126" s="440"/>
      <c r="N126" s="440"/>
      <c r="O126" s="191">
        <f>+O118+O105+O95+O22</f>
        <v>1318090307</v>
      </c>
      <c r="P126" s="191">
        <f>+P118+P105+P95+P22</f>
        <v>7215000000</v>
      </c>
      <c r="Q126" s="205"/>
      <c r="R126" s="206"/>
      <c r="S126" s="1"/>
      <c r="T126" s="521" t="s">
        <v>34</v>
      </c>
      <c r="U126" s="522"/>
      <c r="V126" s="522"/>
      <c r="W126" s="191">
        <f>+W118+W105+W95+W22</f>
        <v>1293705592</v>
      </c>
      <c r="X126" s="191">
        <f>+X124+X118+X105+X95+X22</f>
        <v>3130678980</v>
      </c>
      <c r="Y126" s="38">
        <f>+Y124+Y118+Y105+Y95+Y22</f>
        <v>0.80923333333333358</v>
      </c>
      <c r="Z126" s="84"/>
      <c r="AA126" s="97"/>
      <c r="AB126" s="4"/>
    </row>
    <row r="127" spans="1:29" s="8" customFormat="1" ht="35.25" x14ac:dyDescent="0.2">
      <c r="A127" s="4"/>
      <c r="B127" s="55"/>
      <c r="C127" s="292"/>
      <c r="D127" s="292"/>
      <c r="E127" s="46"/>
      <c r="F127" s="6"/>
      <c r="G127" s="6"/>
      <c r="H127" s="6"/>
      <c r="I127" s="6"/>
      <c r="J127" s="6"/>
      <c r="K127" s="6"/>
      <c r="L127" s="6"/>
      <c r="M127" s="6"/>
      <c r="N127" s="7"/>
      <c r="O127" s="196"/>
      <c r="P127" s="201"/>
      <c r="Q127" s="207"/>
      <c r="R127" s="181"/>
      <c r="S127" s="4"/>
      <c r="T127" s="505"/>
      <c r="U127" s="505"/>
      <c r="V127" s="4"/>
      <c r="W127" s="4"/>
      <c r="X127" s="4"/>
      <c r="Y127" s="259"/>
      <c r="Z127" s="259"/>
      <c r="AA127" s="83"/>
      <c r="AB127" s="4"/>
    </row>
    <row r="128" spans="1:29" s="8" customFormat="1" ht="35.25" customHeight="1" x14ac:dyDescent="0.2">
      <c r="A128" s="4"/>
      <c r="B128" s="441" t="s">
        <v>110</v>
      </c>
      <c r="C128" s="442"/>
      <c r="D128" s="442"/>
      <c r="E128" s="442"/>
      <c r="F128" s="144"/>
      <c r="G128" s="285"/>
      <c r="H128" s="286"/>
      <c r="I128" s="287"/>
      <c r="J128" s="529" t="s">
        <v>107</v>
      </c>
      <c r="K128" s="530"/>
      <c r="L128" s="530"/>
      <c r="M128" s="530"/>
      <c r="N128" s="530"/>
      <c r="O128" s="531"/>
      <c r="P128" s="202"/>
      <c r="Q128" s="529" t="s">
        <v>132</v>
      </c>
      <c r="R128" s="530"/>
      <c r="S128" s="530"/>
      <c r="T128" s="530"/>
      <c r="U128" s="530"/>
      <c r="V128" s="530"/>
      <c r="W128" s="530"/>
      <c r="X128" s="530"/>
      <c r="Y128" s="530"/>
      <c r="Z128" s="531"/>
      <c r="AA128" s="97"/>
      <c r="AB128" s="4"/>
    </row>
    <row r="129" spans="1:28" s="8" customFormat="1" ht="35.25" x14ac:dyDescent="0.2">
      <c r="A129" s="4"/>
      <c r="B129" s="145"/>
      <c r="C129" s="293"/>
      <c r="D129" s="293"/>
      <c r="E129" s="293"/>
      <c r="F129" s="6"/>
      <c r="G129" s="288"/>
      <c r="H129" s="289"/>
      <c r="I129" s="287"/>
      <c r="J129" s="33"/>
      <c r="K129" s="34"/>
      <c r="L129" s="34"/>
      <c r="M129" s="34"/>
      <c r="N129" s="4"/>
      <c r="O129" s="197"/>
      <c r="P129" s="202"/>
      <c r="Q129" s="208"/>
      <c r="R129" s="209"/>
      <c r="S129" s="85"/>
      <c r="T129" s="85"/>
      <c r="U129" s="85"/>
      <c r="V129" s="36"/>
      <c r="W129" s="36"/>
      <c r="X129" s="36"/>
      <c r="Y129" s="4"/>
      <c r="Z129" s="139"/>
      <c r="AA129" s="110"/>
      <c r="AB129" s="4"/>
    </row>
    <row r="130" spans="1:28" s="8" customFormat="1" x14ac:dyDescent="0.2">
      <c r="A130" s="4"/>
      <c r="B130" s="146" t="s">
        <v>108</v>
      </c>
      <c r="C130" s="294"/>
      <c r="D130" s="295"/>
      <c r="E130" s="148"/>
      <c r="F130" s="149"/>
      <c r="G130" s="290"/>
      <c r="H130" s="289"/>
      <c r="I130" s="287"/>
      <c r="J130" s="39" t="s">
        <v>108</v>
      </c>
      <c r="K130" s="136"/>
      <c r="L130" s="136"/>
      <c r="M130" s="136"/>
      <c r="N130" s="141"/>
      <c r="O130" s="197"/>
      <c r="P130" s="202"/>
      <c r="Q130" s="532" t="s">
        <v>108</v>
      </c>
      <c r="R130" s="533"/>
      <c r="S130" s="156"/>
      <c r="T130" s="60"/>
      <c r="U130" s="143"/>
      <c r="V130" s="143"/>
      <c r="W130" s="140"/>
      <c r="X130" s="140"/>
      <c r="Y130" s="4"/>
      <c r="Z130" s="139"/>
      <c r="AA130" s="110"/>
      <c r="AB130" s="4"/>
    </row>
    <row r="131" spans="1:28" s="8" customFormat="1" ht="33.75" customHeight="1" x14ac:dyDescent="0.2">
      <c r="A131" s="4"/>
      <c r="B131" s="430" t="s">
        <v>109</v>
      </c>
      <c r="C131" s="288"/>
      <c r="D131" s="556" t="s">
        <v>386</v>
      </c>
      <c r="E131" s="556"/>
      <c r="F131" s="556"/>
      <c r="G131" s="556"/>
      <c r="H131" s="557"/>
      <c r="I131" s="287"/>
      <c r="J131" s="39" t="s">
        <v>109</v>
      </c>
      <c r="K131" s="562" t="s">
        <v>384</v>
      </c>
      <c r="L131" s="562"/>
      <c r="M131" s="562"/>
      <c r="N131" s="562"/>
      <c r="O131" s="563"/>
      <c r="P131" s="202"/>
      <c r="Q131" s="532" t="s">
        <v>109</v>
      </c>
      <c r="R131" s="533"/>
      <c r="S131" s="51"/>
      <c r="T131" s="51"/>
      <c r="U131" s="564" t="s">
        <v>382</v>
      </c>
      <c r="V131" s="564"/>
      <c r="W131" s="564"/>
      <c r="X131" s="564"/>
      <c r="Y131" s="4"/>
      <c r="Z131" s="139"/>
      <c r="AA131" s="110"/>
      <c r="AB131" s="4"/>
    </row>
    <row r="132" spans="1:28" s="8" customFormat="1" ht="19.5" customHeight="1" x14ac:dyDescent="0.2">
      <c r="A132" s="4"/>
      <c r="B132" s="430"/>
      <c r="C132" s="150"/>
      <c r="D132" s="150"/>
      <c r="E132" s="150"/>
      <c r="F132" s="150"/>
      <c r="G132" s="150"/>
      <c r="H132" s="289"/>
      <c r="I132" s="287"/>
      <c r="J132" s="35"/>
      <c r="K132" s="135"/>
      <c r="L132" s="135"/>
      <c r="M132" s="51"/>
      <c r="N132" s="4"/>
      <c r="O132" s="197"/>
      <c r="P132" s="202"/>
      <c r="Q132" s="210"/>
      <c r="R132" s="211"/>
      <c r="S132" s="51"/>
      <c r="T132" s="51"/>
      <c r="U132" s="51"/>
      <c r="V132" s="51"/>
      <c r="W132" s="51"/>
      <c r="X132" s="51"/>
      <c r="Y132" s="4"/>
      <c r="Z132" s="139"/>
      <c r="AA132" s="110"/>
      <c r="AB132" s="4"/>
    </row>
    <row r="133" spans="1:28" s="8" customFormat="1" ht="36.75" customHeight="1" x14ac:dyDescent="0.2">
      <c r="A133" s="4"/>
      <c r="B133" s="146" t="s">
        <v>108</v>
      </c>
      <c r="C133" s="294"/>
      <c r="D133" s="295"/>
      <c r="E133" s="148"/>
      <c r="F133" s="149"/>
      <c r="G133" s="290"/>
      <c r="H133" s="289"/>
      <c r="I133" s="287"/>
      <c r="J133" s="39" t="s">
        <v>233</v>
      </c>
      <c r="K133" s="136"/>
      <c r="L133" s="136"/>
      <c r="M133" s="136"/>
      <c r="N133" s="141"/>
      <c r="O133" s="197"/>
      <c r="P133" s="202"/>
      <c r="Q133" s="532" t="s">
        <v>108</v>
      </c>
      <c r="R133" s="533"/>
      <c r="S133" s="49"/>
      <c r="T133" s="138"/>
      <c r="U133" s="47"/>
      <c r="V133" s="37"/>
      <c r="W133" s="143"/>
      <c r="X133" s="143"/>
      <c r="Y133" s="4"/>
      <c r="Z133" s="139"/>
      <c r="AA133" s="110"/>
      <c r="AB133" s="4"/>
    </row>
    <row r="134" spans="1:28" s="8" customFormat="1" ht="57" customHeight="1" x14ac:dyDescent="0.2">
      <c r="A134" s="4"/>
      <c r="B134" s="147" t="s">
        <v>109</v>
      </c>
      <c r="C134" s="290"/>
      <c r="D134" s="558" t="s">
        <v>387</v>
      </c>
      <c r="E134" s="558"/>
      <c r="F134" s="558"/>
      <c r="G134" s="558"/>
      <c r="H134" s="559"/>
      <c r="I134" s="287"/>
      <c r="J134" s="40" t="s">
        <v>109</v>
      </c>
      <c r="K134" s="560" t="s">
        <v>385</v>
      </c>
      <c r="L134" s="560"/>
      <c r="M134" s="560"/>
      <c r="N134" s="560"/>
      <c r="O134" s="561"/>
      <c r="P134" s="202"/>
      <c r="Q134" s="534" t="s">
        <v>109</v>
      </c>
      <c r="R134" s="535"/>
      <c r="S134" s="134"/>
      <c r="T134" s="134"/>
      <c r="U134" s="565" t="s">
        <v>383</v>
      </c>
      <c r="V134" s="565"/>
      <c r="W134" s="565"/>
      <c r="X134" s="565"/>
      <c r="Y134" s="141"/>
      <c r="Z134" s="142"/>
      <c r="AA134" s="110"/>
      <c r="AB134" s="4"/>
    </row>
    <row r="135" spans="1:28" s="8" customFormat="1" ht="18" x14ac:dyDescent="0.2">
      <c r="B135" s="431"/>
      <c r="C135" s="431"/>
      <c r="D135" s="431"/>
      <c r="E135" s="431"/>
      <c r="F135" s="431"/>
      <c r="G135" s="431"/>
      <c r="H135" s="431"/>
      <c r="I135" s="431"/>
      <c r="J135" s="431"/>
      <c r="K135" s="431"/>
      <c r="L135" s="431"/>
      <c r="M135" s="44"/>
      <c r="N135" s="431"/>
      <c r="O135" s="431"/>
      <c r="P135" s="431"/>
      <c r="Q135" s="431"/>
      <c r="R135" s="432"/>
      <c r="T135" s="489"/>
      <c r="U135" s="489"/>
      <c r="V135" s="93"/>
      <c r="W135" s="94"/>
      <c r="X135" s="94"/>
      <c r="Y135" s="95"/>
      <c r="Z135" s="96"/>
      <c r="AA135" s="110"/>
      <c r="AB135" s="4"/>
    </row>
    <row r="136" spans="1:28" x14ac:dyDescent="0.2">
      <c r="T136" s="489"/>
      <c r="U136" s="489"/>
      <c r="V136" s="93"/>
      <c r="W136" s="94"/>
      <c r="X136" s="94"/>
      <c r="Y136" s="95"/>
      <c r="Z136" s="96"/>
      <c r="AA136" s="110"/>
      <c r="AB136" s="96"/>
    </row>
    <row r="137" spans="1:28" x14ac:dyDescent="0.2">
      <c r="T137" s="489"/>
      <c r="U137" s="489"/>
      <c r="V137" s="93"/>
      <c r="W137" s="94"/>
      <c r="X137" s="94"/>
      <c r="Y137" s="95"/>
      <c r="Z137" s="96"/>
      <c r="AA137" s="110"/>
      <c r="AB137" s="96"/>
    </row>
    <row r="138" spans="1:28" x14ac:dyDescent="0.2">
      <c r="T138" s="489"/>
      <c r="U138" s="489"/>
      <c r="V138" s="93"/>
      <c r="W138" s="94"/>
      <c r="X138" s="94"/>
      <c r="Y138" s="95"/>
      <c r="Z138" s="96"/>
      <c r="AA138" s="110"/>
      <c r="AB138" s="96"/>
    </row>
    <row r="139" spans="1:28" x14ac:dyDescent="0.2">
      <c r="T139" s="489"/>
      <c r="U139" s="489"/>
      <c r="V139" s="93"/>
      <c r="W139" s="94"/>
      <c r="X139" s="94"/>
      <c r="Y139" s="95"/>
      <c r="Z139" s="96"/>
      <c r="AA139" s="110"/>
      <c r="AB139" s="96"/>
    </row>
    <row r="140" spans="1:28" x14ac:dyDescent="0.2">
      <c r="T140" s="489"/>
      <c r="U140" s="489"/>
      <c r="V140" s="93"/>
      <c r="W140" s="94"/>
      <c r="X140" s="94"/>
      <c r="Y140" s="95"/>
      <c r="Z140" s="96"/>
      <c r="AA140" s="110"/>
      <c r="AB140" s="96"/>
    </row>
    <row r="141" spans="1:28" x14ac:dyDescent="0.2">
      <c r="T141" s="489"/>
      <c r="U141" s="489"/>
      <c r="V141" s="93"/>
      <c r="W141" s="94"/>
      <c r="X141" s="94"/>
      <c r="Y141" s="95"/>
      <c r="Z141" s="96"/>
      <c r="AA141" s="110"/>
      <c r="AB141" s="96"/>
    </row>
    <row r="142" spans="1:28" x14ac:dyDescent="0.2">
      <c r="T142" s="489"/>
      <c r="U142" s="489"/>
      <c r="V142" s="93"/>
      <c r="W142" s="94"/>
      <c r="X142" s="94"/>
      <c r="Y142" s="95"/>
      <c r="Z142" s="96"/>
      <c r="AA142" s="110"/>
      <c r="AB142" s="96"/>
    </row>
    <row r="143" spans="1:28" x14ac:dyDescent="0.2">
      <c r="T143" s="489"/>
      <c r="U143" s="489"/>
      <c r="V143" s="93"/>
      <c r="W143" s="94"/>
      <c r="X143" s="94"/>
      <c r="Y143" s="95"/>
      <c r="Z143" s="96"/>
      <c r="AA143" s="110"/>
      <c r="AB143" s="96"/>
    </row>
    <row r="144" spans="1:28" x14ac:dyDescent="0.2">
      <c r="T144" s="489"/>
      <c r="U144" s="489"/>
      <c r="V144" s="93"/>
      <c r="W144" s="94"/>
      <c r="X144" s="94"/>
      <c r="Y144" s="95"/>
      <c r="Z144" s="96"/>
      <c r="AA144" s="110"/>
      <c r="AB144" s="96"/>
    </row>
    <row r="145" spans="20:28" x14ac:dyDescent="0.2">
      <c r="T145" s="489"/>
      <c r="U145" s="489"/>
      <c r="V145" s="93"/>
      <c r="W145" s="94"/>
      <c r="X145" s="94"/>
      <c r="Y145" s="95"/>
      <c r="Z145" s="96"/>
      <c r="AA145" s="110"/>
      <c r="AB145" s="96"/>
    </row>
    <row r="146" spans="20:28" x14ac:dyDescent="0.2">
      <c r="T146" s="489"/>
      <c r="U146" s="489"/>
      <c r="V146" s="93"/>
      <c r="W146" s="94"/>
      <c r="X146" s="94"/>
      <c r="Y146" s="95"/>
      <c r="Z146" s="96"/>
      <c r="AA146" s="110"/>
      <c r="AB146" s="96"/>
    </row>
    <row r="147" spans="20:28" x14ac:dyDescent="0.2">
      <c r="T147" s="489"/>
      <c r="U147" s="489"/>
      <c r="V147" s="93"/>
      <c r="W147" s="94"/>
      <c r="X147" s="94"/>
      <c r="Y147" s="95"/>
      <c r="Z147" s="96"/>
      <c r="AA147" s="110"/>
      <c r="AB147" s="96"/>
    </row>
    <row r="148" spans="20:28" ht="18" x14ac:dyDescent="0.2">
      <c r="T148" s="505"/>
      <c r="U148" s="505"/>
      <c r="V148" s="4"/>
      <c r="W148" s="108"/>
      <c r="X148" s="108"/>
      <c r="Y148" s="109"/>
      <c r="Z148" s="4"/>
      <c r="AA148" s="97"/>
      <c r="AB148" s="96"/>
    </row>
    <row r="149" spans="20:28" x14ac:dyDescent="0.2">
      <c r="T149" s="111"/>
      <c r="U149" s="111"/>
      <c r="V149" s="4"/>
      <c r="W149" s="4"/>
      <c r="X149" s="4"/>
      <c r="Y149" s="4"/>
      <c r="Z149" s="4"/>
      <c r="AA149" s="83"/>
      <c r="AB149" s="96"/>
    </row>
    <row r="150" spans="20:28" x14ac:dyDescent="0.2">
      <c r="T150" s="96"/>
      <c r="U150" s="96"/>
      <c r="V150" s="96"/>
      <c r="W150" s="96"/>
      <c r="X150" s="96"/>
      <c r="Y150" s="96"/>
      <c r="Z150" s="96"/>
      <c r="AA150" s="83"/>
      <c r="AB150" s="96"/>
    </row>
    <row r="151" spans="20:28" x14ac:dyDescent="0.2">
      <c r="T151" s="489"/>
      <c r="U151" s="489"/>
      <c r="V151" s="93"/>
      <c r="W151" s="94"/>
      <c r="X151" s="94"/>
      <c r="Y151" s="95"/>
      <c r="Z151" s="96"/>
      <c r="AA151" s="112"/>
      <c r="AB151" s="96"/>
    </row>
    <row r="152" spans="20:28" x14ac:dyDescent="0.2">
      <c r="T152" s="489"/>
      <c r="U152" s="489"/>
      <c r="V152" s="93"/>
      <c r="W152" s="94"/>
      <c r="X152" s="94"/>
      <c r="Y152" s="95"/>
      <c r="Z152" s="96"/>
      <c r="AA152" s="112"/>
      <c r="AB152" s="96"/>
    </row>
    <row r="153" spans="20:28" x14ac:dyDescent="0.2">
      <c r="T153" s="489"/>
      <c r="U153" s="489"/>
      <c r="V153" s="93"/>
      <c r="W153" s="94"/>
      <c r="X153" s="94"/>
      <c r="Y153" s="95"/>
      <c r="Z153" s="96"/>
      <c r="AA153" s="112"/>
      <c r="AB153" s="96"/>
    </row>
    <row r="154" spans="20:28" x14ac:dyDescent="0.2">
      <c r="T154" s="111"/>
      <c r="U154" s="111"/>
      <c r="V154" s="4"/>
      <c r="W154" s="4"/>
      <c r="X154" s="4"/>
      <c r="Y154" s="4"/>
      <c r="Z154" s="4"/>
      <c r="AA154" s="83"/>
      <c r="AB154" s="96"/>
    </row>
    <row r="155" spans="20:28" ht="20.25" x14ac:dyDescent="0.2">
      <c r="T155" s="506"/>
      <c r="U155" s="506"/>
      <c r="V155" s="506"/>
      <c r="W155" s="113"/>
      <c r="X155" s="113"/>
      <c r="Y155" s="114"/>
      <c r="Z155" s="4"/>
      <c r="AA155" s="83"/>
      <c r="AB155" s="96"/>
    </row>
    <row r="156" spans="20:28" x14ac:dyDescent="0.2">
      <c r="T156" s="111"/>
      <c r="U156" s="111"/>
      <c r="V156" s="4"/>
      <c r="W156" s="4"/>
      <c r="X156" s="4"/>
      <c r="Y156" s="4"/>
      <c r="Z156" s="4"/>
      <c r="AA156" s="83"/>
      <c r="AB156" s="96"/>
    </row>
    <row r="157" spans="20:28" x14ac:dyDescent="0.2">
      <c r="T157" s="96"/>
      <c r="U157" s="96"/>
      <c r="V157" s="96"/>
      <c r="W157" s="96"/>
      <c r="X157" s="96"/>
      <c r="Y157" s="96"/>
      <c r="Z157" s="96"/>
      <c r="AA157" s="97"/>
      <c r="AB157" s="96"/>
    </row>
    <row r="158" spans="20:28" x14ac:dyDescent="0.2">
      <c r="T158" s="85"/>
      <c r="U158" s="85"/>
      <c r="V158" s="86"/>
      <c r="W158" s="86"/>
      <c r="X158" s="86"/>
      <c r="Y158" s="4"/>
      <c r="Z158" s="4"/>
      <c r="AA158" s="97"/>
      <c r="AB158" s="96"/>
    </row>
    <row r="159" spans="20:28" x14ac:dyDescent="0.2">
      <c r="T159" s="96"/>
      <c r="U159" s="96"/>
      <c r="V159" s="96"/>
      <c r="W159" s="96"/>
      <c r="X159" s="96"/>
      <c r="Y159" s="96"/>
      <c r="Z159" s="4"/>
      <c r="AA159" s="97"/>
      <c r="AB159" s="96"/>
    </row>
    <row r="160" spans="20:28" ht="15.75" x14ac:dyDescent="0.2">
      <c r="T160" s="507"/>
      <c r="U160" s="507"/>
      <c r="V160" s="507"/>
      <c r="W160" s="507"/>
      <c r="X160" s="507"/>
      <c r="Y160" s="507"/>
      <c r="Z160" s="4"/>
      <c r="AA160" s="97"/>
      <c r="AB160" s="96"/>
    </row>
    <row r="161" spans="20:28" ht="15.75" x14ac:dyDescent="0.2">
      <c r="T161" s="87"/>
      <c r="U161" s="87"/>
      <c r="V161" s="87"/>
      <c r="W161" s="87"/>
      <c r="X161" s="87"/>
      <c r="Y161" s="4"/>
      <c r="Z161" s="4"/>
      <c r="AA161" s="97"/>
      <c r="AB161" s="96"/>
    </row>
    <row r="162" spans="20:28" x14ac:dyDescent="0.2">
      <c r="T162" s="96"/>
      <c r="U162" s="96"/>
      <c r="V162" s="96"/>
      <c r="W162" s="96"/>
      <c r="X162" s="96"/>
      <c r="Y162" s="96"/>
      <c r="Z162" s="4"/>
      <c r="AA162" s="97"/>
      <c r="AB162" s="96"/>
    </row>
    <row r="163" spans="20:28" ht="15.75" x14ac:dyDescent="0.2">
      <c r="T163" s="508"/>
      <c r="U163" s="508"/>
      <c r="V163" s="508"/>
      <c r="W163" s="508"/>
      <c r="X163" s="508"/>
      <c r="Y163" s="508"/>
      <c r="Z163" s="4"/>
      <c r="AA163" s="97"/>
      <c r="AB163" s="96"/>
    </row>
    <row r="164" spans="20:28" x14ac:dyDescent="0.2">
      <c r="T164" s="111"/>
      <c r="U164" s="111"/>
      <c r="V164" s="4"/>
      <c r="W164" s="4"/>
      <c r="X164" s="4"/>
      <c r="Y164" s="4"/>
      <c r="Z164" s="4"/>
      <c r="AA164" s="83"/>
      <c r="AB164" s="96"/>
    </row>
    <row r="165" spans="20:28" x14ac:dyDescent="0.2">
      <c r="T165" s="111"/>
      <c r="U165" s="111"/>
      <c r="V165" s="4"/>
      <c r="W165" s="4"/>
      <c r="X165" s="4"/>
      <c r="Y165" s="4"/>
      <c r="Z165" s="4"/>
      <c r="AA165" s="83"/>
      <c r="AB165" s="96"/>
    </row>
    <row r="166" spans="20:28" x14ac:dyDescent="0.2">
      <c r="AA166" s="88"/>
    </row>
    <row r="167" spans="20:28" x14ac:dyDescent="0.2">
      <c r="AA167" s="88"/>
    </row>
    <row r="168" spans="20:28" x14ac:dyDescent="0.2">
      <c r="AA168" s="88"/>
    </row>
    <row r="169" spans="20:28" x14ac:dyDescent="0.2">
      <c r="AA169" s="89"/>
    </row>
    <row r="170" spans="20:28" x14ac:dyDescent="0.2">
      <c r="AA170" s="89"/>
    </row>
    <row r="171" spans="20:28" x14ac:dyDescent="0.2">
      <c r="AA171" s="89"/>
    </row>
    <row r="172" spans="20:28" x14ac:dyDescent="0.2">
      <c r="AA172" s="89"/>
    </row>
    <row r="173" spans="20:28" x14ac:dyDescent="0.2">
      <c r="AA173" s="89"/>
    </row>
    <row r="174" spans="20:28" x14ac:dyDescent="0.2">
      <c r="AA174" s="90"/>
    </row>
    <row r="175" spans="20:28" x14ac:dyDescent="0.2">
      <c r="AA175" s="90"/>
    </row>
    <row r="176" spans="20:28" x14ac:dyDescent="0.2">
      <c r="AA176" s="90"/>
    </row>
    <row r="177" spans="27:27" x14ac:dyDescent="0.2">
      <c r="AA177" s="90"/>
    </row>
    <row r="178" spans="27:27" x14ac:dyDescent="0.2">
      <c r="AA178" s="90"/>
    </row>
    <row r="179" spans="27:27" x14ac:dyDescent="0.2">
      <c r="AA179" s="90"/>
    </row>
    <row r="180" spans="27:27" x14ac:dyDescent="0.2">
      <c r="AA180" s="90"/>
    </row>
    <row r="181" spans="27:27" x14ac:dyDescent="0.2">
      <c r="AA181" s="90"/>
    </row>
    <row r="182" spans="27:27" x14ac:dyDescent="0.2">
      <c r="AA182" s="90"/>
    </row>
    <row r="183" spans="27:27" x14ac:dyDescent="0.2">
      <c r="AA183" s="90"/>
    </row>
    <row r="184" spans="27:27" x14ac:dyDescent="0.2">
      <c r="AA184" s="90"/>
    </row>
    <row r="185" spans="27:27" x14ac:dyDescent="0.2">
      <c r="AA185" s="90"/>
    </row>
    <row r="186" spans="27:27" x14ac:dyDescent="0.2">
      <c r="AA186" s="90"/>
    </row>
    <row r="187" spans="27:27" x14ac:dyDescent="0.2">
      <c r="AA187" s="90"/>
    </row>
    <row r="188" spans="27:27" x14ac:dyDescent="0.2">
      <c r="AA188" s="90"/>
    </row>
    <row r="189" spans="27:27" x14ac:dyDescent="0.2">
      <c r="AA189" s="90"/>
    </row>
    <row r="190" spans="27:27" x14ac:dyDescent="0.2">
      <c r="AA190" s="90"/>
    </row>
    <row r="191" spans="27:27" x14ac:dyDescent="0.2">
      <c r="AA191" s="90"/>
    </row>
    <row r="192" spans="27:27" x14ac:dyDescent="0.2">
      <c r="AA192" s="91"/>
    </row>
    <row r="193" spans="27:27" x14ac:dyDescent="0.2">
      <c r="AA193" s="91"/>
    </row>
    <row r="194" spans="27:27" x14ac:dyDescent="0.2">
      <c r="AA194" s="91"/>
    </row>
    <row r="195" spans="27:27" x14ac:dyDescent="0.2">
      <c r="AA195" s="92"/>
    </row>
    <row r="196" spans="27:27" x14ac:dyDescent="0.2">
      <c r="AA196" s="92"/>
    </row>
    <row r="197" spans="27:27" x14ac:dyDescent="0.2">
      <c r="AA197" s="92"/>
    </row>
    <row r="198" spans="27:27" x14ac:dyDescent="0.2">
      <c r="AA198" s="92"/>
    </row>
    <row r="199" spans="27:27" x14ac:dyDescent="0.2">
      <c r="AA199" s="92"/>
    </row>
    <row r="200" spans="27:27" x14ac:dyDescent="0.2">
      <c r="AA200" s="92"/>
    </row>
    <row r="201" spans="27:27" x14ac:dyDescent="0.2">
      <c r="AA201" s="92"/>
    </row>
    <row r="202" spans="27:27" x14ac:dyDescent="0.2">
      <c r="AA202" s="92"/>
    </row>
    <row r="203" spans="27:27" x14ac:dyDescent="0.2">
      <c r="AA203" s="92"/>
    </row>
    <row r="204" spans="27:27" x14ac:dyDescent="0.2">
      <c r="AA204" s="92"/>
    </row>
  </sheetData>
  <sheetProtection formatCells="0" formatRows="0" insertRows="0" deleteRows="0"/>
  <mergeCells count="479">
    <mergeCell ref="D131:H131"/>
    <mergeCell ref="D134:H134"/>
    <mergeCell ref="K134:O134"/>
    <mergeCell ref="K131:O131"/>
    <mergeCell ref="U131:X131"/>
    <mergeCell ref="U134:X134"/>
    <mergeCell ref="C25:E27"/>
    <mergeCell ref="C28:E33"/>
    <mergeCell ref="X25:X30"/>
    <mergeCell ref="W44:W49"/>
    <mergeCell ref="V44:V49"/>
    <mergeCell ref="X44:X49"/>
    <mergeCell ref="W50:W55"/>
    <mergeCell ref="W56:W61"/>
    <mergeCell ref="W108:W117"/>
    <mergeCell ref="X108:X117"/>
    <mergeCell ref="V90:V94"/>
    <mergeCell ref="W90:W94"/>
    <mergeCell ref="X90:X94"/>
    <mergeCell ref="W85:W89"/>
    <mergeCell ref="X85:X89"/>
    <mergeCell ref="W40:W43"/>
    <mergeCell ref="X40:X43"/>
    <mergeCell ref="V40:V43"/>
    <mergeCell ref="Z90:Z94"/>
    <mergeCell ref="X56:X60"/>
    <mergeCell ref="W67:W70"/>
    <mergeCell ref="X67:X70"/>
    <mergeCell ref="Q22:R22"/>
    <mergeCell ref="T44:U48"/>
    <mergeCell ref="T50:U54"/>
    <mergeCell ref="V50:V54"/>
    <mergeCell ref="X50:X54"/>
    <mergeCell ref="T80:U84"/>
    <mergeCell ref="T30:U30"/>
    <mergeCell ref="T31:U31"/>
    <mergeCell ref="T32:U32"/>
    <mergeCell ref="T33:U33"/>
    <mergeCell ref="T34:U34"/>
    <mergeCell ref="T35:U35"/>
    <mergeCell ref="Z25:Z27"/>
    <mergeCell ref="Q56:R61"/>
    <mergeCell ref="Q62:R66"/>
    <mergeCell ref="Q40:R43"/>
    <mergeCell ref="Q76:R79"/>
    <mergeCell ref="V85:V89"/>
    <mergeCell ref="Z85:Z89"/>
    <mergeCell ref="W25:W30"/>
    <mergeCell ref="Q128:Z128"/>
    <mergeCell ref="Q130:R130"/>
    <mergeCell ref="Q131:R131"/>
    <mergeCell ref="Q133:R133"/>
    <mergeCell ref="Q134:R134"/>
    <mergeCell ref="J128:O128"/>
    <mergeCell ref="T103:U103"/>
    <mergeCell ref="T85:U89"/>
    <mergeCell ref="T90:U94"/>
    <mergeCell ref="T61:U61"/>
    <mergeCell ref="T62:U66"/>
    <mergeCell ref="T67:U70"/>
    <mergeCell ref="T71:U75"/>
    <mergeCell ref="T76:U79"/>
    <mergeCell ref="T127:U127"/>
    <mergeCell ref="T115:U115"/>
    <mergeCell ref="T117:U117"/>
    <mergeCell ref="T118:U118"/>
    <mergeCell ref="T119:U119"/>
    <mergeCell ref="T121:U121"/>
    <mergeCell ref="T122:U122"/>
    <mergeCell ref="Q18:R21"/>
    <mergeCell ref="B24:Z24"/>
    <mergeCell ref="B97:Z97"/>
    <mergeCell ref="T104:U104"/>
    <mergeCell ref="T105:U105"/>
    <mergeCell ref="B107:Z107"/>
    <mergeCell ref="T116:U116"/>
    <mergeCell ref="B120:Z120"/>
    <mergeCell ref="T126:V126"/>
    <mergeCell ref="T125:U125"/>
    <mergeCell ref="T106:U106"/>
    <mergeCell ref="T108:U108"/>
    <mergeCell ref="T109:U109"/>
    <mergeCell ref="T110:U110"/>
    <mergeCell ref="T111:U111"/>
    <mergeCell ref="T112:U112"/>
    <mergeCell ref="T113:U113"/>
    <mergeCell ref="T114:U114"/>
    <mergeCell ref="T95:U95"/>
    <mergeCell ref="T96:U96"/>
    <mergeCell ref="T98:U98"/>
    <mergeCell ref="T99:U99"/>
    <mergeCell ref="T100:U100"/>
    <mergeCell ref="T101:U101"/>
    <mergeCell ref="T160:Y160"/>
    <mergeCell ref="T163:Y163"/>
    <mergeCell ref="D2:W3"/>
    <mergeCell ref="D4:W4"/>
    <mergeCell ref="E7:M7"/>
    <mergeCell ref="E8:M8"/>
    <mergeCell ref="E9:M9"/>
    <mergeCell ref="E10:M10"/>
    <mergeCell ref="E11:M11"/>
    <mergeCell ref="E12:M12"/>
    <mergeCell ref="Q7:Z7"/>
    <mergeCell ref="Q8:Z8"/>
    <mergeCell ref="Q9:Z9"/>
    <mergeCell ref="Q10:Z10"/>
    <mergeCell ref="Q11:Z11"/>
    <mergeCell ref="Q12:Z12"/>
    <mergeCell ref="N7:P7"/>
    <mergeCell ref="N8:P8"/>
    <mergeCell ref="N9:P9"/>
    <mergeCell ref="N10:P10"/>
    <mergeCell ref="N11:P11"/>
    <mergeCell ref="N12:P12"/>
    <mergeCell ref="B6:Z6"/>
    <mergeCell ref="T144:U144"/>
    <mergeCell ref="T145:U145"/>
    <mergeCell ref="T146:U146"/>
    <mergeCell ref="T147:U147"/>
    <mergeCell ref="T148:U148"/>
    <mergeCell ref="T151:U151"/>
    <mergeCell ref="T152:U152"/>
    <mergeCell ref="T153:U153"/>
    <mergeCell ref="T155:V155"/>
    <mergeCell ref="T135:U135"/>
    <mergeCell ref="T136:U136"/>
    <mergeCell ref="T137:U137"/>
    <mergeCell ref="T138:U138"/>
    <mergeCell ref="T139:U139"/>
    <mergeCell ref="T140:U140"/>
    <mergeCell ref="T141:U141"/>
    <mergeCell ref="T142:U142"/>
    <mergeCell ref="T143:U143"/>
    <mergeCell ref="T123:U123"/>
    <mergeCell ref="T124:U124"/>
    <mergeCell ref="T21:U21"/>
    <mergeCell ref="T22:U22"/>
    <mergeCell ref="T23:U23"/>
    <mergeCell ref="T25:U25"/>
    <mergeCell ref="T26:U26"/>
    <mergeCell ref="T27:U27"/>
    <mergeCell ref="T28:U28"/>
    <mergeCell ref="T29:U29"/>
    <mergeCell ref="T102:U102"/>
    <mergeCell ref="T49:U49"/>
    <mergeCell ref="T55:U55"/>
    <mergeCell ref="T39:U39"/>
    <mergeCell ref="T56:U60"/>
    <mergeCell ref="T38:U38"/>
    <mergeCell ref="T40:U43"/>
    <mergeCell ref="T14:Z14"/>
    <mergeCell ref="T15:U17"/>
    <mergeCell ref="V15:V17"/>
    <mergeCell ref="W15:W17"/>
    <mergeCell ref="Y15:Y17"/>
    <mergeCell ref="Z15:Z17"/>
    <mergeCell ref="T18:U18"/>
    <mergeCell ref="T19:U19"/>
    <mergeCell ref="T20:U20"/>
    <mergeCell ref="X15:X17"/>
    <mergeCell ref="Q98:R104"/>
    <mergeCell ref="B67:B70"/>
    <mergeCell ref="M67:M70"/>
    <mergeCell ref="N67:N70"/>
    <mergeCell ref="O67:O70"/>
    <mergeCell ref="P67:P70"/>
    <mergeCell ref="G68:J68"/>
    <mergeCell ref="G95:J95"/>
    <mergeCell ref="P80:P84"/>
    <mergeCell ref="K80:K84"/>
    <mergeCell ref="L80:L84"/>
    <mergeCell ref="P90:P94"/>
    <mergeCell ref="P76:P79"/>
    <mergeCell ref="C103:E103"/>
    <mergeCell ref="G103:J103"/>
    <mergeCell ref="G84:J84"/>
    <mergeCell ref="Q95:R95"/>
    <mergeCell ref="K98:K103"/>
    <mergeCell ref="L98:L103"/>
    <mergeCell ref="C67:E70"/>
    <mergeCell ref="B71:B75"/>
    <mergeCell ref="B95:E95"/>
    <mergeCell ref="M71:M75"/>
    <mergeCell ref="N71:N75"/>
    <mergeCell ref="M34:M38"/>
    <mergeCell ref="N34:N38"/>
    <mergeCell ref="P44:P49"/>
    <mergeCell ref="G61:J61"/>
    <mergeCell ref="G63:J63"/>
    <mergeCell ref="G62:J62"/>
    <mergeCell ref="N62:N66"/>
    <mergeCell ref="O62:O66"/>
    <mergeCell ref="G49:J49"/>
    <mergeCell ref="G55:J55"/>
    <mergeCell ref="G50:J50"/>
    <mergeCell ref="G51:J51"/>
    <mergeCell ref="G52:J52"/>
    <mergeCell ref="G53:J53"/>
    <mergeCell ref="G54:J54"/>
    <mergeCell ref="O44:O49"/>
    <mergeCell ref="G56:J56"/>
    <mergeCell ref="K56:K60"/>
    <mergeCell ref="L56:L60"/>
    <mergeCell ref="M56:M60"/>
    <mergeCell ref="K50:K54"/>
    <mergeCell ref="L50:L54"/>
    <mergeCell ref="Q16:R17"/>
    <mergeCell ref="G21:J21"/>
    <mergeCell ref="B22:E22"/>
    <mergeCell ref="G22:J22"/>
    <mergeCell ref="N19:N20"/>
    <mergeCell ref="C18:E18"/>
    <mergeCell ref="G18:J18"/>
    <mergeCell ref="B40:B43"/>
    <mergeCell ref="O40:O43"/>
    <mergeCell ref="G40:J40"/>
    <mergeCell ref="P40:P43"/>
    <mergeCell ref="C40:E43"/>
    <mergeCell ref="G41:J41"/>
    <mergeCell ref="G42:J42"/>
    <mergeCell ref="G43:J43"/>
    <mergeCell ref="K40:K43"/>
    <mergeCell ref="L40:L43"/>
    <mergeCell ref="M40:M43"/>
    <mergeCell ref="G37:J37"/>
    <mergeCell ref="O25:O30"/>
    <mergeCell ref="P25:P30"/>
    <mergeCell ref="G27:J27"/>
    <mergeCell ref="G30:J30"/>
    <mergeCell ref="G36:J36"/>
    <mergeCell ref="A125:S125"/>
    <mergeCell ref="B126:E126"/>
    <mergeCell ref="G126:J126"/>
    <mergeCell ref="K126:N126"/>
    <mergeCell ref="B128:E128"/>
    <mergeCell ref="C122:E122"/>
    <mergeCell ref="G122:J122"/>
    <mergeCell ref="C123:E123"/>
    <mergeCell ref="G123:J123"/>
    <mergeCell ref="B124:E124"/>
    <mergeCell ref="G124:J124"/>
    <mergeCell ref="Q124:R124"/>
    <mergeCell ref="M121:M123"/>
    <mergeCell ref="N121:N123"/>
    <mergeCell ref="Q121:R123"/>
    <mergeCell ref="C121:E121"/>
    <mergeCell ref="G121:J121"/>
    <mergeCell ref="B131:B132"/>
    <mergeCell ref="B135:E135"/>
    <mergeCell ref="F135:L135"/>
    <mergeCell ref="N135:R135"/>
    <mergeCell ref="G19:J19"/>
    <mergeCell ref="K19:K20"/>
    <mergeCell ref="L19:L20"/>
    <mergeCell ref="O19:O20"/>
    <mergeCell ref="C21:E21"/>
    <mergeCell ref="G114:J114"/>
    <mergeCell ref="G111:J111"/>
    <mergeCell ref="C111:E113"/>
    <mergeCell ref="G112:J112"/>
    <mergeCell ref="G113:J113"/>
    <mergeCell ref="M114:M115"/>
    <mergeCell ref="N114:N115"/>
    <mergeCell ref="C114:E115"/>
    <mergeCell ref="G115:J115"/>
    <mergeCell ref="C62:E66"/>
    <mergeCell ref="K62:K66"/>
    <mergeCell ref="L62:L66"/>
    <mergeCell ref="M62:M66"/>
    <mergeCell ref="B118:E118"/>
    <mergeCell ref="G118:J118"/>
    <mergeCell ref="K16:L16"/>
    <mergeCell ref="M16:M17"/>
    <mergeCell ref="N16:N17"/>
    <mergeCell ref="O16:P16"/>
    <mergeCell ref="G109:J109"/>
    <mergeCell ref="B2:C4"/>
    <mergeCell ref="B9:D9"/>
    <mergeCell ref="B10:D10"/>
    <mergeCell ref="B15:R15"/>
    <mergeCell ref="B16:B17"/>
    <mergeCell ref="C16:E17"/>
    <mergeCell ref="F16:F17"/>
    <mergeCell ref="B7:D7"/>
    <mergeCell ref="B8:D8"/>
    <mergeCell ref="B80:B84"/>
    <mergeCell ref="M80:M84"/>
    <mergeCell ref="N80:N84"/>
    <mergeCell ref="G25:J25"/>
    <mergeCell ref="P19:P20"/>
    <mergeCell ref="G20:J20"/>
    <mergeCell ref="M19:M20"/>
    <mergeCell ref="B19:B20"/>
    <mergeCell ref="C19:E20"/>
    <mergeCell ref="G105:J105"/>
    <mergeCell ref="Q118:R118"/>
    <mergeCell ref="B111:B113"/>
    <mergeCell ref="B116:B117"/>
    <mergeCell ref="B114:B115"/>
    <mergeCell ref="Q114:R114"/>
    <mergeCell ref="B14:R14"/>
    <mergeCell ref="B11:D11"/>
    <mergeCell ref="G16:J17"/>
    <mergeCell ref="B12:D12"/>
    <mergeCell ref="C80:E84"/>
    <mergeCell ref="C71:E75"/>
    <mergeCell ref="G71:J71"/>
    <mergeCell ref="P85:P89"/>
    <mergeCell ref="Q85:R89"/>
    <mergeCell ref="G65:J65"/>
    <mergeCell ref="G66:J66"/>
    <mergeCell ref="G67:J67"/>
    <mergeCell ref="B76:B79"/>
    <mergeCell ref="C76:E79"/>
    <mergeCell ref="G76:J76"/>
    <mergeCell ref="K76:K79"/>
    <mergeCell ref="L76:L79"/>
    <mergeCell ref="Q105:R105"/>
    <mergeCell ref="G110:J110"/>
    <mergeCell ref="B108:B110"/>
    <mergeCell ref="K114:K115"/>
    <mergeCell ref="L114:L115"/>
    <mergeCell ref="B105:E105"/>
    <mergeCell ref="M116:M117"/>
    <mergeCell ref="N116:N117"/>
    <mergeCell ref="M108:M110"/>
    <mergeCell ref="N108:N110"/>
    <mergeCell ref="M111:M113"/>
    <mergeCell ref="N111:N113"/>
    <mergeCell ref="Q108:R113"/>
    <mergeCell ref="G117:J117"/>
    <mergeCell ref="C108:E110"/>
    <mergeCell ref="O108:O117"/>
    <mergeCell ref="P108:P117"/>
    <mergeCell ref="Q115:R117"/>
    <mergeCell ref="G108:J108"/>
    <mergeCell ref="G116:J116"/>
    <mergeCell ref="C116:E117"/>
    <mergeCell ref="M98:M103"/>
    <mergeCell ref="N98:N103"/>
    <mergeCell ref="G100:J100"/>
    <mergeCell ref="Q90:R94"/>
    <mergeCell ref="C104:E104"/>
    <mergeCell ref="G104:J104"/>
    <mergeCell ref="B98:B99"/>
    <mergeCell ref="C98:E99"/>
    <mergeCell ref="G98:J98"/>
    <mergeCell ref="G99:J99"/>
    <mergeCell ref="G101:J101"/>
    <mergeCell ref="G102:J102"/>
    <mergeCell ref="M90:M94"/>
    <mergeCell ref="G93:J93"/>
    <mergeCell ref="G94:J94"/>
    <mergeCell ref="K90:K94"/>
    <mergeCell ref="L90:L94"/>
    <mergeCell ref="B100:B102"/>
    <mergeCell ref="C100:E102"/>
    <mergeCell ref="B90:B94"/>
    <mergeCell ref="C90:E94"/>
    <mergeCell ref="G90:J90"/>
    <mergeCell ref="N90:N94"/>
    <mergeCell ref="O90:O94"/>
    <mergeCell ref="M85:M89"/>
    <mergeCell ref="N85:N89"/>
    <mergeCell ref="Q80:R84"/>
    <mergeCell ref="O85:O89"/>
    <mergeCell ref="G82:J82"/>
    <mergeCell ref="G80:J80"/>
    <mergeCell ref="G86:J86"/>
    <mergeCell ref="G87:J87"/>
    <mergeCell ref="G88:J88"/>
    <mergeCell ref="G89:J89"/>
    <mergeCell ref="G81:J81"/>
    <mergeCell ref="K85:K89"/>
    <mergeCell ref="L85:L89"/>
    <mergeCell ref="G85:J85"/>
    <mergeCell ref="G83:J83"/>
    <mergeCell ref="O80:O84"/>
    <mergeCell ref="G48:J48"/>
    <mergeCell ref="P50:P55"/>
    <mergeCell ref="K44:K48"/>
    <mergeCell ref="B44:B49"/>
    <mergeCell ref="M50:M54"/>
    <mergeCell ref="N50:N54"/>
    <mergeCell ref="G91:J91"/>
    <mergeCell ref="G92:J92"/>
    <mergeCell ref="O76:O79"/>
    <mergeCell ref="B85:B89"/>
    <mergeCell ref="C85:E89"/>
    <mergeCell ref="B50:B55"/>
    <mergeCell ref="G44:J44"/>
    <mergeCell ref="C50:E55"/>
    <mergeCell ref="C44:E49"/>
    <mergeCell ref="G77:J77"/>
    <mergeCell ref="G78:J78"/>
    <mergeCell ref="G79:J79"/>
    <mergeCell ref="L44:L48"/>
    <mergeCell ref="M44:M48"/>
    <mergeCell ref="N44:N48"/>
    <mergeCell ref="G45:J45"/>
    <mergeCell ref="G46:J46"/>
    <mergeCell ref="Z80:Z84"/>
    <mergeCell ref="Z44:Z48"/>
    <mergeCell ref="Z50:Z54"/>
    <mergeCell ref="V56:V60"/>
    <mergeCell ref="Z56:Z60"/>
    <mergeCell ref="Z62:Z66"/>
    <mergeCell ref="Z67:Z70"/>
    <mergeCell ref="V62:V66"/>
    <mergeCell ref="W62:W66"/>
    <mergeCell ref="X62:X66"/>
    <mergeCell ref="V67:V70"/>
    <mergeCell ref="V71:V75"/>
    <mergeCell ref="Z71:Z75"/>
    <mergeCell ref="W71:W75"/>
    <mergeCell ref="X71:X75"/>
    <mergeCell ref="V80:V84"/>
    <mergeCell ref="W80:W84"/>
    <mergeCell ref="X80:X84"/>
    <mergeCell ref="P71:P75"/>
    <mergeCell ref="K71:K75"/>
    <mergeCell ref="G72:J72"/>
    <mergeCell ref="G73:J73"/>
    <mergeCell ref="G70:J70"/>
    <mergeCell ref="G74:J74"/>
    <mergeCell ref="K67:K70"/>
    <mergeCell ref="L67:L70"/>
    <mergeCell ref="B62:B66"/>
    <mergeCell ref="G64:J64"/>
    <mergeCell ref="G75:J75"/>
    <mergeCell ref="G26:J26"/>
    <mergeCell ref="G38:J38"/>
    <mergeCell ref="G39:J39"/>
    <mergeCell ref="C34:E39"/>
    <mergeCell ref="G33:J33"/>
    <mergeCell ref="G31:J31"/>
    <mergeCell ref="K34:K37"/>
    <mergeCell ref="Q25:R27"/>
    <mergeCell ref="Z76:Z79"/>
    <mergeCell ref="V76:V79"/>
    <mergeCell ref="W76:W79"/>
    <mergeCell ref="X76:X79"/>
    <mergeCell ref="Q44:R49"/>
    <mergeCell ref="Q50:R55"/>
    <mergeCell ref="Q67:R75"/>
    <mergeCell ref="G69:J69"/>
    <mergeCell ref="L71:L75"/>
    <mergeCell ref="M76:M79"/>
    <mergeCell ref="N76:N79"/>
    <mergeCell ref="P62:P66"/>
    <mergeCell ref="O56:O61"/>
    <mergeCell ref="P56:P61"/>
    <mergeCell ref="O50:O55"/>
    <mergeCell ref="O71:O75"/>
    <mergeCell ref="Q28:R30"/>
    <mergeCell ref="Q32:R32"/>
    <mergeCell ref="Q33:R33"/>
    <mergeCell ref="Q31:R31"/>
    <mergeCell ref="Z40:Z43"/>
    <mergeCell ref="G34:J34"/>
    <mergeCell ref="B56:B61"/>
    <mergeCell ref="C56:E61"/>
    <mergeCell ref="T36:U36"/>
    <mergeCell ref="T37:U37"/>
    <mergeCell ref="B34:B39"/>
    <mergeCell ref="Q34:R39"/>
    <mergeCell ref="G29:J29"/>
    <mergeCell ref="G28:J28"/>
    <mergeCell ref="G32:J32"/>
    <mergeCell ref="G35:J35"/>
    <mergeCell ref="G60:J60"/>
    <mergeCell ref="G47:J47"/>
    <mergeCell ref="N56:N60"/>
    <mergeCell ref="G57:J57"/>
    <mergeCell ref="G58:J58"/>
    <mergeCell ref="G59:J59"/>
    <mergeCell ref="L34:L37"/>
    <mergeCell ref="N40:N43"/>
  </mergeCells>
  <dataValidations disablePrompts="1" count="4">
    <dataValidation type="list" allowBlank="1" showInputMessage="1" showErrorMessage="1" sqref="T151:U153 T135:U147 T118:U120 T22:U23 T124:U125 T105:U107 T95:U96">
      <formula1>$AF$12:$AF$13</formula1>
    </dataValidation>
    <dataValidation type="list" allowBlank="1" showInputMessage="1" showErrorMessage="1" sqref="T117:U117">
      <formula1>$AC$16:$AC$17</formula1>
    </dataValidation>
    <dataValidation type="list" allowBlank="1" showInputMessage="1" showErrorMessage="1" sqref="T25:T40 T61:T62 T85 U61 T80 T67 T71 T55:T56 T44 U49 T49:T50 T90 T76 U55 U25:U38 T121:U123 T108:U116">
      <formula1>$AC$18:$AC$19</formula1>
    </dataValidation>
    <dataValidation type="list" allowBlank="1" showInputMessage="1" showErrorMessage="1" sqref="T98:U104 T18:U21">
      <formula1>$AB$16:$AB$17</formula1>
    </dataValidation>
  </dataValidations>
  <printOptions horizontalCentered="1"/>
  <pageMargins left="0.39370078740157483" right="0.39370078740157483" top="0.39370078740157483" bottom="0.39370078740157483" header="0" footer="0"/>
  <pageSetup paperSize="5" scale="40" orientation="landscape" horizontalDpi="4294967294" verticalDpi="4294967294" r:id="rId1"/>
  <headerFooter alignWithMargins="0"/>
  <rowBreaks count="6" manualBreakCount="6">
    <brk id="27" max="25" man="1"/>
    <brk id="39" max="25" man="1"/>
    <brk id="66" max="25" man="1"/>
    <brk id="95" max="25" man="1"/>
    <brk id="105" max="25" man="1"/>
    <brk id="118" max="25" man="1"/>
  </rowBreaks>
  <colBreaks count="1" manualBreakCount="1">
    <brk id="26" max="133" man="1"/>
  </colBreaks>
  <ignoredErrors>
    <ignoredError sqref="F124 F126 O22:P22" unlockedFormula="1"/>
  </ignoredError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[1]listas!#REF!</xm:f>
          </x14:formula1>
          <xm:sqref>T163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29" workbookViewId="0">
      <selection activeCell="B32" sqref="B32:B36"/>
    </sheetView>
  </sheetViews>
  <sheetFormatPr baseColWidth="10" defaultRowHeight="12.75" x14ac:dyDescent="0.2"/>
  <cols>
    <col min="1" max="1" width="4" customWidth="1"/>
    <col min="2" max="2" width="70.140625" bestFit="1" customWidth="1"/>
  </cols>
  <sheetData>
    <row r="5" spans="2:2" x14ac:dyDescent="0.2">
      <c r="B5" s="11" t="s">
        <v>35</v>
      </c>
    </row>
    <row r="6" spans="2:2" x14ac:dyDescent="0.2">
      <c r="B6" s="32" t="s">
        <v>74</v>
      </c>
    </row>
    <row r="7" spans="2:2" x14ac:dyDescent="0.2">
      <c r="B7" s="12" t="s">
        <v>36</v>
      </c>
    </row>
    <row r="8" spans="2:2" x14ac:dyDescent="0.2">
      <c r="B8" s="13" t="s">
        <v>37</v>
      </c>
    </row>
    <row r="9" spans="2:2" x14ac:dyDescent="0.2">
      <c r="B9" s="13" t="s">
        <v>38</v>
      </c>
    </row>
    <row r="10" spans="2:2" x14ac:dyDescent="0.2">
      <c r="B10" s="12" t="s">
        <v>39</v>
      </c>
    </row>
    <row r="11" spans="2:2" x14ac:dyDescent="0.2">
      <c r="B11" s="11" t="s">
        <v>40</v>
      </c>
    </row>
    <row r="12" spans="2:2" x14ac:dyDescent="0.2">
      <c r="B12" s="13" t="s">
        <v>41</v>
      </c>
    </row>
    <row r="13" spans="2:2" x14ac:dyDescent="0.2">
      <c r="B13" s="12" t="s">
        <v>42</v>
      </c>
    </row>
    <row r="14" spans="2:2" x14ac:dyDescent="0.2">
      <c r="B14" s="11" t="s">
        <v>43</v>
      </c>
    </row>
    <row r="15" spans="2:2" x14ac:dyDescent="0.2">
      <c r="B15" s="13" t="s">
        <v>44</v>
      </c>
    </row>
    <row r="16" spans="2:2" x14ac:dyDescent="0.2">
      <c r="B16" s="12" t="s">
        <v>45</v>
      </c>
    </row>
    <row r="17" spans="2:2" x14ac:dyDescent="0.2">
      <c r="B17" s="11" t="s">
        <v>46</v>
      </c>
    </row>
    <row r="18" spans="2:2" x14ac:dyDescent="0.2">
      <c r="B18" s="14" t="s">
        <v>47</v>
      </c>
    </row>
    <row r="19" spans="2:2" x14ac:dyDescent="0.2">
      <c r="B19" s="14" t="s">
        <v>48</v>
      </c>
    </row>
    <row r="20" spans="2:2" ht="25.5" x14ac:dyDescent="0.2">
      <c r="B20" s="15" t="s">
        <v>49</v>
      </c>
    </row>
    <row r="22" spans="2:2" x14ac:dyDescent="0.2">
      <c r="B22" s="19" t="s">
        <v>51</v>
      </c>
    </row>
    <row r="23" spans="2:2" x14ac:dyDescent="0.2">
      <c r="B23" s="18" t="s">
        <v>52</v>
      </c>
    </row>
    <row r="25" spans="2:2" x14ac:dyDescent="0.2">
      <c r="B25" s="19" t="s">
        <v>55</v>
      </c>
    </row>
    <row r="26" spans="2:2" x14ac:dyDescent="0.2">
      <c r="B26" s="20">
        <v>2016</v>
      </c>
    </row>
    <row r="27" spans="2:2" x14ac:dyDescent="0.2">
      <c r="B27" s="20">
        <v>2017</v>
      </c>
    </row>
    <row r="28" spans="2:2" x14ac:dyDescent="0.2">
      <c r="B28" s="20">
        <v>2018</v>
      </c>
    </row>
    <row r="29" spans="2:2" x14ac:dyDescent="0.2">
      <c r="B29" s="20">
        <v>2019</v>
      </c>
    </row>
    <row r="30" spans="2:2" x14ac:dyDescent="0.2">
      <c r="B30" s="20">
        <v>2020</v>
      </c>
    </row>
    <row r="32" spans="2:2" ht="24.75" customHeight="1" x14ac:dyDescent="0.2">
      <c r="B32" s="21" t="s">
        <v>56</v>
      </c>
    </row>
    <row r="33" spans="2:2" ht="22.5" x14ac:dyDescent="0.2">
      <c r="B33" s="22" t="s">
        <v>57</v>
      </c>
    </row>
    <row r="34" spans="2:2" ht="22.5" x14ac:dyDescent="0.2">
      <c r="B34" s="23" t="s">
        <v>58</v>
      </c>
    </row>
    <row r="35" spans="2:2" ht="22.5" x14ac:dyDescent="0.2">
      <c r="B35" s="24" t="s">
        <v>59</v>
      </c>
    </row>
    <row r="36" spans="2:2" ht="22.5" x14ac:dyDescent="0.2">
      <c r="B36" s="21" t="s">
        <v>60</v>
      </c>
    </row>
    <row r="37" spans="2:2" x14ac:dyDescent="0.2">
      <c r="B37" s="21" t="s">
        <v>61</v>
      </c>
    </row>
    <row r="38" spans="2:2" x14ac:dyDescent="0.2">
      <c r="B38" s="25" t="s">
        <v>62</v>
      </c>
    </row>
    <row r="39" spans="2:2" ht="22.5" x14ac:dyDescent="0.2">
      <c r="B39" s="21" t="s">
        <v>63</v>
      </c>
    </row>
    <row r="40" spans="2:2" ht="54.75" customHeight="1" x14ac:dyDescent="0.2">
      <c r="B40" s="26" t="s">
        <v>64</v>
      </c>
    </row>
    <row r="41" spans="2:2" ht="45" x14ac:dyDescent="0.2">
      <c r="B41" s="23" t="s">
        <v>65</v>
      </c>
    </row>
    <row r="42" spans="2:2" ht="22.5" x14ac:dyDescent="0.2">
      <c r="B42" s="27" t="s">
        <v>66</v>
      </c>
    </row>
    <row r="43" spans="2:2" ht="22.5" x14ac:dyDescent="0.2">
      <c r="B43" s="23" t="s">
        <v>67</v>
      </c>
    </row>
    <row r="44" spans="2:2" x14ac:dyDescent="0.2">
      <c r="B44" s="27" t="s">
        <v>68</v>
      </c>
    </row>
    <row r="45" spans="2:2" ht="22.5" x14ac:dyDescent="0.2">
      <c r="B45" s="28" t="s">
        <v>69</v>
      </c>
    </row>
    <row r="46" spans="2:2" ht="22.5" x14ac:dyDescent="0.2">
      <c r="B46" s="29" t="s">
        <v>70</v>
      </c>
    </row>
    <row r="47" spans="2:2" ht="22.5" x14ac:dyDescent="0.2">
      <c r="B47" s="30" t="s">
        <v>71</v>
      </c>
    </row>
    <row r="48" spans="2:2" x14ac:dyDescent="0.2">
      <c r="B48" s="31" t="s">
        <v>72</v>
      </c>
    </row>
    <row r="49" spans="2:2" ht="22.5" x14ac:dyDescent="0.2">
      <c r="B49" s="25" t="s">
        <v>73</v>
      </c>
    </row>
    <row r="53" spans="2:2" x14ac:dyDescent="0.2">
      <c r="B53" s="11" t="s">
        <v>83</v>
      </c>
    </row>
    <row r="54" spans="2:2" x14ac:dyDescent="0.2">
      <c r="B54" s="11" t="s">
        <v>75</v>
      </c>
    </row>
    <row r="55" spans="2:2" x14ac:dyDescent="0.2">
      <c r="B55" s="11" t="s">
        <v>76</v>
      </c>
    </row>
    <row r="56" spans="2:2" x14ac:dyDescent="0.2">
      <c r="B56" s="11" t="s">
        <v>77</v>
      </c>
    </row>
    <row r="57" spans="2:2" x14ac:dyDescent="0.2">
      <c r="B57" s="11" t="s">
        <v>78</v>
      </c>
    </row>
    <row r="58" spans="2:2" x14ac:dyDescent="0.2">
      <c r="B58" s="11" t="s">
        <v>79</v>
      </c>
    </row>
    <row r="59" spans="2:2" x14ac:dyDescent="0.2">
      <c r="B59" s="11" t="s">
        <v>80</v>
      </c>
    </row>
    <row r="60" spans="2:2" x14ac:dyDescent="0.2">
      <c r="B60" s="11" t="s">
        <v>81</v>
      </c>
    </row>
    <row r="61" spans="2:2" x14ac:dyDescent="0.2">
      <c r="B61" s="11" t="s">
        <v>82</v>
      </c>
    </row>
    <row r="63" spans="2:2" ht="25.5" x14ac:dyDescent="0.2">
      <c r="B63" s="41" t="s">
        <v>117</v>
      </c>
    </row>
    <row r="64" spans="2:2" ht="25.5" x14ac:dyDescent="0.2">
      <c r="B64" s="41" t="s">
        <v>116</v>
      </c>
    </row>
    <row r="65" spans="2:2" ht="38.25" x14ac:dyDescent="0.2">
      <c r="B65" s="41" t="s">
        <v>118</v>
      </c>
    </row>
    <row r="66" spans="2:2" ht="25.5" x14ac:dyDescent="0.2">
      <c r="B66" s="41" t="s">
        <v>119</v>
      </c>
    </row>
    <row r="67" spans="2:2" ht="25.5" x14ac:dyDescent="0.2">
      <c r="B67" s="41" t="s">
        <v>120</v>
      </c>
    </row>
    <row r="68" spans="2:2" ht="25.5" x14ac:dyDescent="0.2">
      <c r="B68" s="41" t="s">
        <v>121</v>
      </c>
    </row>
    <row r="69" spans="2:2" ht="25.5" x14ac:dyDescent="0.2">
      <c r="B69" s="41" t="s">
        <v>122</v>
      </c>
    </row>
    <row r="72" spans="2:2" ht="25.5" x14ac:dyDescent="0.2">
      <c r="B72" s="41" t="s">
        <v>123</v>
      </c>
    </row>
    <row r="73" spans="2:2" ht="25.5" x14ac:dyDescent="0.2">
      <c r="B73" s="41" t="s">
        <v>124</v>
      </c>
    </row>
    <row r="74" spans="2:2" ht="25.5" x14ac:dyDescent="0.2">
      <c r="B74" s="41" t="s">
        <v>125</v>
      </c>
    </row>
    <row r="75" spans="2:2" ht="25.5" x14ac:dyDescent="0.2">
      <c r="B75" s="41" t="s">
        <v>126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INSTRUCTIVO</vt:lpstr>
      <vt:lpstr>01. Plan de accion SARECC</vt:lpstr>
      <vt:lpstr>listas</vt:lpstr>
      <vt:lpstr>'01. Plan de accion SARECC'!Área_de_impresión</vt:lpstr>
      <vt:lpstr>INSTRUCTIVO!Área_de_impresión</vt:lpstr>
      <vt:lpstr>'01. Plan de accion SARECC'!Títulos_a_imprimir</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Claudia Liliana Guerrero Garcia</cp:lastModifiedBy>
  <cp:lastPrinted>2017-03-01T14:58:09Z</cp:lastPrinted>
  <dcterms:created xsi:type="dcterms:W3CDTF">2016-06-16T13:03:17Z</dcterms:created>
  <dcterms:modified xsi:type="dcterms:W3CDTF">2018-04-23T19:49:31Z</dcterms:modified>
</cp:coreProperties>
</file>