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12. PROYECTOS DE INVERSIÓN BMT 2018\05. Planes de Accion 2018\07. Oficina Asesora Jurídica\04. JURIDICA A DICIEMBRE  31 2018\"/>
    </mc:Choice>
  </mc:AlternateContent>
  <workbookProtection workbookPassword="CCE3" lockStructure="1"/>
  <bookViews>
    <workbookView xWindow="0" yWindow="0" windowWidth="21600" windowHeight="10125" tabRatio="710" firstSheet="1" activeTab="3"/>
  </bookViews>
  <sheets>
    <sheet name="base de datos" sheetId="2" state="hidden" r:id="rId1"/>
    <sheet name="INSTRUCTIVO" sheetId="3" r:id="rId2"/>
    <sheet name="01. INFORMACION GENERAL" sheetId="5" r:id="rId3"/>
    <sheet name="02. PLAN DE ACCION " sheetId="6" r:id="rId4"/>
    <sheet name="03. EJECUCIÓN DE RECURSOS" sheetId="8" r:id="rId5"/>
    <sheet name="04. CONTROL DE CAMBIOS" sheetId="10" r:id="rId6"/>
  </sheets>
  <externalReferences>
    <externalReference r:id="rId7"/>
    <externalReference r:id="rId8"/>
  </externalReferences>
  <definedNames>
    <definedName name="_01_Desarrollar_e_implementar_100__de_la__Estrategia_Distrital_de_Respuesta_a_Emergencias">'base de datos'!$G$175:$G$196</definedName>
    <definedName name="_xlnm._FilterDatabase" localSheetId="2" hidden="1">'01. INFORMACION GENERAL'!#REF!</definedName>
    <definedName name="_xlnm._FilterDatabase" localSheetId="3" hidden="1">'02. PLAN DE ACCION '!$A$6:$Y$12</definedName>
    <definedName name="_xlnm._FilterDatabase" localSheetId="4" hidden="1">'03. EJECUCIÓN DE RECURSOS'!$B$13:$N$13</definedName>
    <definedName name="_xlnm._FilterDatabase" localSheetId="5" hidden="1">'04. CONTROL DE CAMBIOS'!$B$14:$J$15</definedName>
    <definedName name="_xlnm._FilterDatabase" localSheetId="1" hidden="1">INSTRUCTIVO!$B$6:$H$14</definedName>
    <definedName name="_xlnm.Print_Area" localSheetId="2">'01. INFORMACION GENERAL'!$A$1:$N$42</definedName>
    <definedName name="_xlnm.Print_Area" localSheetId="3">'02. PLAN DE ACCION '!$A$1:$S$53</definedName>
    <definedName name="_xlnm.Print_Area" localSheetId="4">'03. EJECUCIÓN DE RECURSOS'!$A$1:$O$48</definedName>
    <definedName name="_xlnm.Print_Area" localSheetId="5">'04. CONTROL DE CAMBIOS'!$A$1:$O$21</definedName>
    <definedName name="_xlnm.Print_Area" localSheetId="1">INSTRUCTIVO!$A$1:$I$41</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_xlnm.Print_Titles" localSheetId="2">'01. INFORMACION GENERAL'!$1:$26</definedName>
    <definedName name="_xlnm.Print_Titles" localSheetId="3">'02. PLAN DE ACCION '!$1:$6</definedName>
    <definedName name="_xlnm.Print_Titles" localSheetId="4">'03. EJECUCIÓN DE RECURSOS'!$2:$13</definedName>
    <definedName name="_xlnm.Print_Titles" localSheetId="5">'04. CONTROL DE CAMBIOS'!$1:$19</definedName>
    <definedName name="_xlnm.Print_Titles" localSheetId="1">INSTRUCTIVO!$1:$5</definedName>
    <definedName name="Tranformación_cultural_para_enfentar_los_riesgos_y_los_nuevos_retos_del_cambio_climatico">'base de datos'!$P$186:$P$189</definedName>
  </definedNames>
  <calcPr calcId="152511"/>
</workbook>
</file>

<file path=xl/calcChain.xml><?xml version="1.0" encoding="utf-8"?>
<calcChain xmlns="http://schemas.openxmlformats.org/spreadsheetml/2006/main">
  <c r="O45" i="6" l="1"/>
  <c r="O33" i="6"/>
  <c r="P33" i="6"/>
  <c r="O22" i="6"/>
  <c r="O15" i="6" s="1"/>
  <c r="P22" i="6"/>
  <c r="O13" i="6"/>
  <c r="F50" i="6" l="1"/>
  <c r="O42" i="6"/>
  <c r="O40" i="6"/>
  <c r="O35" i="6" s="1"/>
  <c r="J22" i="6"/>
  <c r="O7" i="6"/>
  <c r="J13" i="6"/>
  <c r="J33" i="6"/>
  <c r="J40" i="6"/>
  <c r="K22" i="6"/>
  <c r="K13" i="6"/>
  <c r="K33" i="6"/>
  <c r="L22" i="6"/>
  <c r="L13" i="6"/>
  <c r="L33" i="6"/>
  <c r="C38" i="8"/>
  <c r="C37" i="8"/>
  <c r="C36" i="8"/>
  <c r="C29" i="8"/>
  <c r="C30" i="8"/>
  <c r="C31" i="8"/>
  <c r="C32" i="8"/>
  <c r="C33" i="8"/>
  <c r="C34" i="8"/>
  <c r="N28" i="8"/>
  <c r="C22" i="8"/>
  <c r="C23" i="8"/>
  <c r="C24" i="8"/>
  <c r="C25" i="8"/>
  <c r="C26" i="8"/>
  <c r="C16" i="8"/>
  <c r="C17" i="8"/>
  <c r="C18" i="8"/>
  <c r="C19" i="8"/>
  <c r="Q22" i="6"/>
  <c r="Q13" i="6"/>
  <c r="Q33" i="6"/>
  <c r="P13" i="6"/>
  <c r="P50" i="6" s="1"/>
  <c r="N45" i="8"/>
  <c r="N46" i="8"/>
  <c r="K35" i="8"/>
  <c r="L35" i="8"/>
  <c r="M35" i="8"/>
  <c r="J35" i="8"/>
  <c r="N22" i="8"/>
  <c r="C41" i="8"/>
  <c r="C40" i="8"/>
  <c r="N38" i="8"/>
  <c r="N37" i="8"/>
  <c r="N36" i="8"/>
  <c r="C28" i="8"/>
  <c r="N26" i="8"/>
  <c r="N25" i="8"/>
  <c r="N24" i="8"/>
  <c r="N23" i="8"/>
  <c r="N21" i="8"/>
  <c r="N20" i="8" s="1"/>
  <c r="C21" i="8"/>
  <c r="C15" i="8"/>
  <c r="K36" i="5"/>
  <c r="R22" i="6"/>
  <c r="D34" i="5"/>
  <c r="D33" i="5"/>
  <c r="J47" i="8"/>
  <c r="I10" i="10"/>
  <c r="I9" i="10"/>
  <c r="D9" i="10"/>
  <c r="D8" i="8"/>
  <c r="D10" i="10"/>
  <c r="D9" i="8"/>
  <c r="D31" i="5"/>
  <c r="J10" i="5"/>
  <c r="B10" i="5"/>
  <c r="C141" i="2"/>
  <c r="C142" i="2" s="1"/>
  <c r="M47" i="8"/>
  <c r="L47" i="8"/>
  <c r="K47" i="8"/>
  <c r="I47" i="8"/>
  <c r="O24" i="6"/>
  <c r="D32" i="5"/>
  <c r="J20" i="8"/>
  <c r="K27" i="8"/>
  <c r="L27" i="8"/>
  <c r="M27" i="8"/>
  <c r="J27" i="8"/>
  <c r="N27" i="8"/>
  <c r="K20" i="8"/>
  <c r="L20" i="8"/>
  <c r="L42" i="8" s="1"/>
  <c r="M20" i="8"/>
  <c r="M42" i="8" s="1"/>
  <c r="K14" i="8"/>
  <c r="L14" i="8"/>
  <c r="M14" i="8"/>
  <c r="J45" i="6"/>
  <c r="S45" i="6"/>
  <c r="R45" i="6"/>
  <c r="Q45" i="6"/>
  <c r="P45" i="6"/>
  <c r="L45" i="6"/>
  <c r="K45" i="6"/>
  <c r="R40" i="6"/>
  <c r="S40" i="6"/>
  <c r="Q40" i="6"/>
  <c r="P40" i="6"/>
  <c r="L40" i="6"/>
  <c r="K40" i="6"/>
  <c r="R33" i="6"/>
  <c r="R13" i="6"/>
  <c r="N17" i="8"/>
  <c r="N16" i="8"/>
  <c r="N15" i="8"/>
  <c r="J14" i="8"/>
  <c r="J42" i="8" s="1"/>
  <c r="F37" i="5"/>
  <c r="C31" i="2"/>
  <c r="C32" i="2" s="1"/>
  <c r="L8" i="8"/>
  <c r="I8" i="8" s="1"/>
  <c r="B24" i="5"/>
  <c r="C175" i="2" s="1"/>
  <c r="C176" i="2" s="1"/>
  <c r="K42" i="8" l="1"/>
  <c r="N14" i="8"/>
  <c r="Q50" i="6"/>
  <c r="N47" i="8"/>
  <c r="N35" i="8"/>
  <c r="N42" i="8"/>
  <c r="F24" i="5"/>
  <c r="R50" i="6"/>
  <c r="P51" i="6" s="1"/>
  <c r="L49" i="6"/>
  <c r="K49" i="6"/>
  <c r="J49" i="6"/>
  <c r="P49" i="6"/>
  <c r="O49" i="6"/>
  <c r="J51" i="6" l="1"/>
</calcChain>
</file>

<file path=xl/sharedStrings.xml><?xml version="1.0" encoding="utf-8"?>
<sst xmlns="http://schemas.openxmlformats.org/spreadsheetml/2006/main" count="1054" uniqueCount="656">
  <si>
    <t>PLE-FT-15</t>
  </si>
  <si>
    <t>VERSIÓN:</t>
  </si>
  <si>
    <t>Instituto Distrital de Gestión de Riesgos y Cambio Climatico - IDIGER</t>
  </si>
  <si>
    <t>FECHA INICIO</t>
  </si>
  <si>
    <t>FECHA FINAL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</si>
  <si>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</si>
  <si>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</si>
  <si>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</si>
  <si>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</si>
  <si>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</si>
  <si>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</si>
  <si>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</si>
  <si>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</si>
  <si>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</si>
  <si>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</si>
  <si>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</si>
  <si>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</si>
  <si>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</si>
  <si>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</si>
  <si>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</si>
  <si>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</si>
  <si>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</si>
  <si>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</si>
  <si>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</si>
  <si>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</si>
  <si>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</si>
  <si>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</si>
  <si>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</si>
  <si>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</si>
  <si>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</si>
  <si>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</si>
  <si>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</si>
  <si>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</si>
  <si>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</si>
  <si>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</si>
  <si>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</si>
  <si>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</si>
  <si>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</si>
  <si>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</si>
  <si>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</si>
  <si>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</si>
  <si>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</si>
  <si>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</si>
  <si>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</si>
  <si>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Oficina Asesora Jurídica</t>
  </si>
  <si>
    <t>Oficina Asesora Planeación</t>
  </si>
  <si>
    <t>Oficina de Control Interno</t>
  </si>
  <si>
    <t xml:space="preserve">Oficina de Tecnologías de la Información y las Comunicaciones </t>
  </si>
  <si>
    <t>Dirección General</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</si>
  <si>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</si>
  <si>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</si>
  <si>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</si>
  <si>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</si>
  <si>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</si>
  <si>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</si>
  <si>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Especifique el grupo encargado de formular y desarrollar el Plan de Acción. (Ejemplo: Subdirección - Grupo)</t>
  </si>
  <si>
    <t>Registrar el consecutivo por cada fila, de acuerdo con el item correspondiente, iniciando con el ítem número 1</t>
  </si>
  <si>
    <t>Liste los productos que espera entregar, para el registro tenga en cuenta dentro del componente los productos precedentes y siguientes para conservar el orden de los mismos.</t>
  </si>
  <si>
    <t>Realizar 12.000 Visitas de verificación a edificaciones con sistemas de transporte vertical y puertas eléctricas</t>
  </si>
  <si>
    <t xml:space="preserve">Subdirección Corporativa y Asuntos Disciplinarios </t>
  </si>
  <si>
    <t>Subdirección Para la Reducción del Riesgo y Adaptación al Cambio Climático</t>
  </si>
  <si>
    <t>Subdirección para el Manejo de Emergencias y Desastres</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</si>
  <si>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</si>
  <si>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3.1. ÍTEM</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</si>
  <si>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</si>
  <si>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</si>
  <si>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 xml:space="preserve">Registre el porcentaje de avance acumulado para el logro de cada producto programado. El porcentaje debe calcularse teniendo en cuenta el peso porcentual asignado (Numeral 3.4)  </t>
  </si>
  <si>
    <r>
      <t xml:space="preserve">Estime el valor de los recursos financieros que se requieren para desarrollar la actividad, así como la fuente de financiación. </t>
    </r>
    <r>
      <rPr>
        <b/>
        <sz val="11"/>
        <color indexed="8"/>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</si>
  <si>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r>
      <t xml:space="preserve">Especifique el nombre de la (s) dependencia (s) encargada (s) de adelantar cada una de las actividades. </t>
    </r>
    <r>
      <rPr>
        <b/>
        <sz val="11"/>
        <color indexed="8"/>
        <rFont val="Arial"/>
        <family val="2"/>
      </rPr>
      <t>En el caso de no tener el nombre las personas responsables de realizar o ejecutar las actividades programadas al momento de realizar la programación o el seguimiento,  se debe registrar el objeto contractual contemplado.</t>
    </r>
  </si>
  <si>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</si>
  <si>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CÓDIGO:</t>
  </si>
  <si>
    <t>FECHA DE REVISIÓN:</t>
  </si>
  <si>
    <t xml:space="preserve">01. INFORMACIÓN GENERAL </t>
  </si>
  <si>
    <t xml:space="preserve">PILAR /EJE </t>
  </si>
  <si>
    <t>PROGRAMA PDD</t>
  </si>
  <si>
    <t>PROYECTO DE ESTRATEGICO</t>
  </si>
  <si>
    <t>PROYECTO DE INVERSIÓN</t>
  </si>
  <si>
    <t>Tecnologías de la información y las comunicaciones</t>
  </si>
  <si>
    <t>AREA RESPONSABLE</t>
  </si>
  <si>
    <t>TIPO DE INDICADOR</t>
  </si>
  <si>
    <t xml:space="preserve">Eficacia </t>
  </si>
  <si>
    <t>Nombre</t>
  </si>
  <si>
    <t xml:space="preserve">Area </t>
  </si>
  <si>
    <t>Cargo</t>
  </si>
  <si>
    <t>Correo</t>
  </si>
  <si>
    <t>Telefono</t>
  </si>
  <si>
    <t>Eficiencia</t>
  </si>
  <si>
    <t xml:space="preserve">Efectividad </t>
  </si>
  <si>
    <t>Componentes</t>
  </si>
  <si>
    <t>Reasentamiento de familias localizadas en alto riesgo no mitigable</t>
  </si>
  <si>
    <t>Construcción de obras de mitigación y adecuación</t>
  </si>
  <si>
    <t>Fortalecimiento de capacidades para la gestión del riesgo y la adaptación al cambio climático</t>
  </si>
  <si>
    <t>Administración y desarrollo institucional</t>
  </si>
  <si>
    <t>Sistema integrado de gestión</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</si>
  <si>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</si>
  <si>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</si>
  <si>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</si>
  <si>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</si>
  <si>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</si>
  <si>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</si>
  <si>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</si>
  <si>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</si>
  <si>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</si>
  <si>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Direccionamiento Estrategico</t>
  </si>
  <si>
    <t>Conocimiento de Riesgos y Efectos del Cambio Climático</t>
  </si>
  <si>
    <t>Gestión Documental</t>
  </si>
  <si>
    <t>Seguimiento, Evaluación y Control de la Entidad</t>
  </si>
  <si>
    <t>Asesoría Jurídica</t>
  </si>
  <si>
    <t>SUBDIRECCIONES</t>
  </si>
  <si>
    <t>Subdirección Corporativa y Asuntos Disciplinarios</t>
  </si>
  <si>
    <t>Subdirección para la Reducción del Riesgos y Adaptación al Cambio Climático</t>
  </si>
  <si>
    <t>INDICADOR</t>
  </si>
  <si>
    <t>PLAN DE DESARROLLO</t>
  </si>
  <si>
    <t>VIGENCIA DEL PLAN  DE DESARROLLO</t>
  </si>
  <si>
    <t xml:space="preserve">Plan de Acción </t>
  </si>
  <si>
    <t>3. FUENTES DE FINANCIACIÓN</t>
  </si>
  <si>
    <t>10. Plan Estratégico de Tecnologías de la Información y las Comunicaciones - PETI</t>
  </si>
  <si>
    <t>11. Plan de Tratamiento de Riesgos de Seguridad y Privacidad de la Información</t>
  </si>
  <si>
    <t>12. Plan de Seguridad y Privacidad de la Información</t>
  </si>
  <si>
    <t>01. Plan Institucional de Archivos de la Entidad - PINAR</t>
  </si>
  <si>
    <t>02. Plan Anual de Adquisiciones</t>
  </si>
  <si>
    <t>03. Plan Anual de Vacantes</t>
  </si>
  <si>
    <t>04. Plan de Previsión de Recursos Humanos</t>
  </si>
  <si>
    <t>05. Plan Estratégico de Talento Humano</t>
  </si>
  <si>
    <t>06. Plan Institucional de Capacitación</t>
  </si>
  <si>
    <t>07. Plan de Incentivos Institucionales</t>
  </si>
  <si>
    <t>08. Plan de Trabajo Anual en Seguridad y Salud en el Trabajo</t>
  </si>
  <si>
    <t>09. Plan Anticorrupción y de Atención al Ciudadano</t>
  </si>
  <si>
    <t>OBJETIVO ESTRATEGICO DEL IDIGER</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</si>
  <si>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</si>
  <si>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</si>
  <si>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</si>
  <si>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</si>
  <si>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</si>
  <si>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</si>
  <si>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</si>
  <si>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</si>
  <si>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</si>
  <si>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OBJETIVOS ESPECIFICOS DEL PLAN DE ACCIÓN</t>
  </si>
  <si>
    <t>02. ARTICULACIÓN CON EL PLAN DE DESARROLLO</t>
  </si>
  <si>
    <t>METAS A LA CUAL APORTA</t>
  </si>
  <si>
    <t>Proyecto No 1166 Consolidación de la gestión pública eficiente del IDIGER, como entidad coordinadora del SDGR-CC.</t>
  </si>
  <si>
    <t>Proyecto No 1178 Fortalecimiento del manejo de emergencias y desastres.</t>
  </si>
  <si>
    <t>Proyecto No 1158 Reducción del riesgo y adaptación al cambio climático.</t>
  </si>
  <si>
    <t>Proyecto No 1172 Conocimiento del riesgo y efectos del cambio climático.</t>
  </si>
  <si>
    <t>SECTOR</t>
  </si>
  <si>
    <t>CODIGO PRESUPUESTAL</t>
  </si>
  <si>
    <t>TIPOS DE PLANES DE ACCIÓN</t>
  </si>
  <si>
    <t>ORIGEN DE LOS RECURSOS</t>
  </si>
  <si>
    <t>01 Mantener 6  escenarios actualizados que contribuyan a fortalecer el conocimiento de riesgo y efectos del cambio climático en el Distrito Capital.</t>
  </si>
  <si>
    <t>02 Actualizar 4 planos normativos con la  Zonificación de Amenazas para el Plan de Ordenamiento Territorial.</t>
  </si>
  <si>
    <t xml:space="preserve">03 Elaborar 9 documentos de estudios  y/o diseños de obras de Reducción de Riesgo para el Distrito Capital. </t>
  </si>
  <si>
    <t>04 Emitir 2500 Documentos Técnicos  de amenaza y/o riesgo  a través de Conceptos  y/o Diagnósticos Técnicos.</t>
  </si>
  <si>
    <t>05 Diseñar, instrumentar y administrar 1 Sistema de Alerta que  aborde  condiciones meteorológicas, hidrológicas y geotécnicas.</t>
  </si>
  <si>
    <t>01 Reasentar a 4.286 familias localizadas en zonas de riesgo no mitigable (286 a cargo del IDIGER)</t>
  </si>
  <si>
    <t>02 Construir 16 obras de mitigación para la reducción del riesgo</t>
  </si>
  <si>
    <t>03 Promover para 2.500.000 habitantes la gestión en riesgo y adaptación al cambio climático a través de acciones de comunicación, educación y participación.</t>
  </si>
  <si>
    <t>04 Incentivar y promover el cumplimiento de la norma de sismo resistencia y el reforzamiento estructural.</t>
  </si>
  <si>
    <t>05 Formular una política de reasentamiento.</t>
  </si>
  <si>
    <t xml:space="preserve">01 Desarrollar e implementar 100% de la  Estrategia Distrital de Respuesta a Emergencias </t>
  </si>
  <si>
    <t>02 Capacitar 30.000 personas en acciones para  el manejo de emergencias (Preparativos y Respuesta)</t>
  </si>
  <si>
    <t>03 Implementar y operar 1 Centro Distrital Logístico y de Reserva y la  Central de información y telecomunicaciones del IDIGER (CITEL)</t>
  </si>
  <si>
    <t>04 Asesorar y/o conceptuar 6.000 Planes De Contingencia para aglomeraciones de público de media y alta complejidad.</t>
  </si>
  <si>
    <t>05 Realizar 12.000 Visitas de verificación de sistemas de transporte vertical y puertas eléctricas</t>
  </si>
  <si>
    <t>06 Garantizar la coordinación del  100% de las emergencias en el marco de la Estrategia Distrital de Respuesta a Emergencias</t>
  </si>
  <si>
    <t>01 Formular e implementar el 100% de los planes de trabajo definidos para el fortalecimiento de la función administrativa y el desarrollo institucional.</t>
  </si>
  <si>
    <t>02 Implementar y mantener el 100% de la eficiencia en la provisión de bienes y servicios de soporte a todas las áreas que conforman la Entidad.</t>
  </si>
  <si>
    <t>03 Implementar y mantener el Sistema Integrado de Gestión del IDIGER.</t>
  </si>
  <si>
    <t>04 Mantener al 100% del funcionamiento y seguridad de los servicios y sistemas de información, infraestructura de T.I., instrumentación y telecomunicaciones de la entidad.</t>
  </si>
  <si>
    <t>00 Porcentaje de sostenibilidad del Sistema Integrado de Gestión en el Gobierno Distrital</t>
  </si>
  <si>
    <t>METAS DEL PDD</t>
  </si>
  <si>
    <t>Subcuenta de Manejo de Emergencias, Calamidades o Desastres - Implementación de procesos efectivos de preparativos, respuesta y recuperación post evento.</t>
  </si>
  <si>
    <t>Subcuenta de Manejo de Emergencias, Calamidades o Desastres - Atención Integral, oportuna, eficiente y eficaz de las situaciones de emergencia, calamidad o desastre a traves de la estrategia distrital de respuesta.</t>
  </si>
  <si>
    <t>VIGENCIA</t>
  </si>
  <si>
    <t xml:space="preserve">APROPIACIÓN DISPONIBLE </t>
  </si>
  <si>
    <t>Subcuenta de Conocimiento del Riesgos y de los Efectos del Cambio Climatico - Generación de conociminento y actualización de los analisis de riesgos y efectos del cambio climatico.</t>
  </si>
  <si>
    <t>Subcuenta de Conocimiento del Riesgos y de los Efectos del Cambio Climatico - Resiliencia sectorial y reducciòn de riesgos de gran impacto.</t>
  </si>
  <si>
    <t>Subcuenta de Reducción del Riesgo - Reducción de la vulnerabilidad territorial de Bogotá frente a riesgos y efectos del cambio climático.</t>
  </si>
  <si>
    <t>3-3-1-1-100</t>
  </si>
  <si>
    <t>3-3-1-1-300</t>
  </si>
  <si>
    <t>3-3-1-2-100</t>
  </si>
  <si>
    <t>3-3-1-2-200</t>
  </si>
  <si>
    <t>3-3-1-4-100</t>
  </si>
  <si>
    <t>Gastos generales</t>
  </si>
  <si>
    <t>3-1-2</t>
  </si>
  <si>
    <t>3-3-1-15-01-04-1158</t>
  </si>
  <si>
    <t>3-3-1-15-07-42-1166</t>
  </si>
  <si>
    <t>3-3-1-15-01-04-1178</t>
  </si>
  <si>
    <t>3-3-1-15-01-04-1172</t>
  </si>
  <si>
    <t>Funcionamiento</t>
  </si>
  <si>
    <t>00. Plan de Acción por Dependencias</t>
  </si>
  <si>
    <t>PROYECTO O SUBCUENTA / LINEA DE INVERSION</t>
  </si>
  <si>
    <t>Componente 1</t>
  </si>
  <si>
    <t>1.1</t>
  </si>
  <si>
    <t>1.2</t>
  </si>
  <si>
    <t>1.3</t>
  </si>
  <si>
    <t>1.4</t>
  </si>
  <si>
    <t xml:space="preserve">APROPIACION </t>
  </si>
  <si>
    <t>CDP</t>
  </si>
  <si>
    <t>3-3-1-1</t>
  </si>
  <si>
    <t>3-3-1-1-100-101</t>
  </si>
  <si>
    <t>Elaboración y actualización de estudios sobre amenaza, vulnerabilidad, riesgos y efectos del cambio climático.</t>
  </si>
  <si>
    <t>3-3-1-1-100-102</t>
  </si>
  <si>
    <t>Generación de líneas de investigación sobre riesgos y efectos del cambio climático</t>
  </si>
  <si>
    <t>3-3-1-1-100-103</t>
  </si>
  <si>
    <t>Centro de Monitoreo de riesgos y Cambio Climático.</t>
  </si>
  <si>
    <t>3-3-1-1-100-104</t>
  </si>
  <si>
    <t xml:space="preserve">Tecnologías de la información y las comunicaciones. </t>
  </si>
  <si>
    <t>Resiliencia sectorial y reducciòn de riesgos de gran impacto.</t>
  </si>
  <si>
    <t>3-3-1-1-300-301</t>
  </si>
  <si>
    <t>Producciòn limpia de alimentos y resiliencia alimentaria</t>
  </si>
  <si>
    <t>3-3-1-1-300-302</t>
  </si>
  <si>
    <t>Resiliencia en salud por riesgos y cambio climatico.</t>
  </si>
  <si>
    <t>3-3-1-1-300-303</t>
  </si>
  <si>
    <t>Redundancia y reducciòn de vulnerabilida funcional de los servicios publicos y de movilidad.</t>
  </si>
  <si>
    <t>3-3-1-1-300-304</t>
  </si>
  <si>
    <t>Resiliencia asociada al sector productivo</t>
  </si>
  <si>
    <t>3-3-1-1-300-305</t>
  </si>
  <si>
    <t>Resiliencia en los servicios sociales de la ciudad.</t>
  </si>
  <si>
    <t>3-3-1-1-300-306</t>
  </si>
  <si>
    <t>Redcucciòn del riesgo sismico en infraestructura y vivienda.</t>
  </si>
  <si>
    <t>3-3-1-1-300-307</t>
  </si>
  <si>
    <t>Reducciòn de riesgos tecnologicos</t>
  </si>
  <si>
    <t>Implementaciòn de procesos efectivos de preparativos, respuesta y recuperaciòn post evento</t>
  </si>
  <si>
    <t>3-3-1-2-100-101</t>
  </si>
  <si>
    <t>Preparativos institucionales (Sistema Operativo Distrital de Emergencias - SODE).</t>
  </si>
  <si>
    <t>3-3-1-2-100-102</t>
  </si>
  <si>
    <t>Preparativos sociales y comunitarios para respuesta a emergencias calamidades y/o  desastres.</t>
  </si>
  <si>
    <t>3-3-1-2-100-103</t>
  </si>
  <si>
    <t xml:space="preserve">Respuesta a emergencias calamidades y/o  desastres. </t>
  </si>
  <si>
    <t>3-3-1-2-100-104</t>
  </si>
  <si>
    <t xml:space="preserve">Rehabilitación y Recuperación Post desastre.  </t>
  </si>
  <si>
    <t>Atenciòn Integral, oportuna, eficiente y eficaz de las situaciones de emergencia, calamidad o desastre a traves de la estrategia distrital de respuesta.</t>
  </si>
  <si>
    <t>Manejo integral del agua como elemento vital para la resiliencia frente a riesgos y los efectos del cambio climatico.</t>
  </si>
  <si>
    <t>3-3-1-3-100-101</t>
  </si>
  <si>
    <t>Infraestructura adaptativa para el manejo y aprovechamiento del agua.</t>
  </si>
  <si>
    <t>3-3-1-3-100-102</t>
  </si>
  <si>
    <t>Reducción de las pérdidas de agua en el sisema de acueducto de Bogotá</t>
  </si>
  <si>
    <t>3-3-1-3-100-103</t>
  </si>
  <si>
    <t>Reducción del consumo de agua potable por el uso de agua lluvia</t>
  </si>
  <si>
    <t>3-3-1-3-100-104</t>
  </si>
  <si>
    <t>Protección del acuífero de la ciudad</t>
  </si>
  <si>
    <t>3-3-1-3-100-105</t>
  </si>
  <si>
    <t>Recuperación de la cuenca del río Bogotá</t>
  </si>
  <si>
    <t>3-3-1-3-100-106</t>
  </si>
  <si>
    <t>Recuperación de los espacios del agua como parte de la Estructura Ecológica Principal y reguladora del drenaje urbano</t>
  </si>
  <si>
    <t>3-3-1-3-100-107</t>
  </si>
  <si>
    <t>Recolecciòn y aprovechamiento del agua lluvia en espacios publicos.</t>
  </si>
  <si>
    <t>Sistema de gobernanza ambiental para afrontar colectivamente los riesgos y efectos de cambio climatico.</t>
  </si>
  <si>
    <t>3-3-1-3-200-201</t>
  </si>
  <si>
    <t>Participación social y comunitaria para la gestión de riesgos y cambio climático</t>
  </si>
  <si>
    <t>3-3-1-3-200-202</t>
  </si>
  <si>
    <t>Fortalecimiento del Sistema Distrital de Gestión de Riesgos y Cambio Climático y desarrollo de la estructura de la gobernanza</t>
  </si>
  <si>
    <t>3-3-1-3-200-203</t>
  </si>
  <si>
    <t>Fortalecimiento y generación de nuevas alianzas y plataformas de cooperación</t>
  </si>
  <si>
    <t>Tranformaciòn cultural para enfentar los riesgos y los nuevos retos del cambio climatico.</t>
  </si>
  <si>
    <t>3-3-1-3-300-301</t>
  </si>
  <si>
    <t>Apropiación social y cultural para la reducción del riesgo y la adaptación al cambio climático.</t>
  </si>
  <si>
    <t>3-3-1-3-300-302</t>
  </si>
  <si>
    <t>Empoderamiento y movilización incidente</t>
  </si>
  <si>
    <t>3-3-1-3-300-303</t>
  </si>
  <si>
    <t>Ampliación en el uso de instrumentos y herramientas para la comunicación y la pedagogía.</t>
  </si>
  <si>
    <t>3-3-1-3-300-304</t>
  </si>
  <si>
    <t>Educación y comunicación para apropiación y transformación cultural en gestión de riegos y cambio climático.</t>
  </si>
  <si>
    <t>Bogota ciudad sostenible y eficiente baja en carbono</t>
  </si>
  <si>
    <t>3-3-1-3-400-401</t>
  </si>
  <si>
    <t xml:space="preserve">Movilidad sostenible </t>
  </si>
  <si>
    <t>3-3-1-3-400-402</t>
  </si>
  <si>
    <t>Bogota Basura Cero</t>
  </si>
  <si>
    <t>3-3-1-3-400-403</t>
  </si>
  <si>
    <t>Eficiencia energética</t>
  </si>
  <si>
    <t>3-3-1-3-400-404</t>
  </si>
  <si>
    <t>Construcción sostenible</t>
  </si>
  <si>
    <t>Reducciòn de la vulnerabilidad territorial de Bogota frente a riesgos y efectos del cambio climatico.</t>
  </si>
  <si>
    <t>3-3-1-4-100-101</t>
  </si>
  <si>
    <t>Ecourbanismo para la adaptación</t>
  </si>
  <si>
    <t>3-3-1-4-100-102</t>
  </si>
  <si>
    <t>Estructura Ecológica Principal de Bogotá</t>
  </si>
  <si>
    <t>3-3-1-4-100-103</t>
  </si>
  <si>
    <t>Coberturas vegetales urbanas y rurales</t>
  </si>
  <si>
    <t>3-3-1-4-100-104</t>
  </si>
  <si>
    <t>Programa de transformación de las zonas de riesgos en suelos de protección</t>
  </si>
  <si>
    <t>3-3-1-4-100-105</t>
  </si>
  <si>
    <t>Reasentamiento de las familias en riesgo</t>
  </si>
  <si>
    <t>3-3-1-4-100-106</t>
  </si>
  <si>
    <t>Tecnologías innovadoras y sostenibles para la reducción de riesgos y adaptación</t>
  </si>
  <si>
    <t xml:space="preserve">Linea </t>
  </si>
  <si>
    <t>Generación de conociminento y actualización de los analisis de riesgos y efectos del cambio climatico.</t>
  </si>
  <si>
    <t>Componente 2</t>
  </si>
  <si>
    <t>Componente 3</t>
  </si>
  <si>
    <t>Total</t>
  </si>
  <si>
    <t>FASES DEL PLAN DE ACCIÓN</t>
  </si>
  <si>
    <t>GERENTE DEL PLAN DE ACCIÓN:</t>
  </si>
  <si>
    <t>PROCESOS RELACIONADOS</t>
  </si>
  <si>
    <t>AREA RESPONSABLE:</t>
  </si>
  <si>
    <t>NOMBRE DEL PLAN:</t>
  </si>
  <si>
    <t>2.1</t>
  </si>
  <si>
    <t>2.2</t>
  </si>
  <si>
    <t>2.3</t>
  </si>
  <si>
    <t>2.4</t>
  </si>
  <si>
    <t>3.1</t>
  </si>
  <si>
    <t>3.2</t>
  </si>
  <si>
    <t>3.3</t>
  </si>
  <si>
    <t>3.4</t>
  </si>
  <si>
    <t>Componente 4</t>
  </si>
  <si>
    <t>4.1</t>
  </si>
  <si>
    <t>4.2</t>
  </si>
  <si>
    <t>META</t>
  </si>
  <si>
    <t xml:space="preserve">PRODUCTO </t>
  </si>
  <si>
    <t>RESPONSABLE</t>
  </si>
  <si>
    <t>($) FONDIGER</t>
  </si>
  <si>
    <t>($) IDIGER</t>
  </si>
  <si>
    <t xml:space="preserve">AVANCE DEL CUMPLIMIENTO </t>
  </si>
  <si>
    <t>% DE AVANCE</t>
  </si>
  <si>
    <t>(S) FUNCION/</t>
  </si>
  <si>
    <t>2.5</t>
  </si>
  <si>
    <t>2.6</t>
  </si>
  <si>
    <t>3.5</t>
  </si>
  <si>
    <t>3.6</t>
  </si>
  <si>
    <t>3.7</t>
  </si>
  <si>
    <t>Ejecución de reserva presupuestal programada.</t>
  </si>
  <si>
    <t>Ejecución de pasivo exigible.</t>
  </si>
  <si>
    <t>Presupuesto ejecutado / Presupuesto programado</t>
  </si>
  <si>
    <t xml:space="preserve">Presupuesto ejecutado / Total del Presupuesto en pasivo </t>
  </si>
  <si>
    <t>Total Programado</t>
  </si>
  <si>
    <t>N/A</t>
  </si>
  <si>
    <t>SALDO DISP</t>
  </si>
  <si>
    <t>ORIGEN</t>
  </si>
  <si>
    <t>IDIGER</t>
  </si>
  <si>
    <t>FONDIGER</t>
  </si>
  <si>
    <t>PI / LINEA DE INVERSION</t>
  </si>
  <si>
    <t>META / PROGRAMA</t>
  </si>
  <si>
    <t>PROGRAMA</t>
  </si>
  <si>
    <t>Meta 1</t>
  </si>
  <si>
    <t>Meta 2</t>
  </si>
  <si>
    <t>Meta 3</t>
  </si>
  <si>
    <t>Meta 4</t>
  </si>
  <si>
    <t>Meta 5</t>
  </si>
  <si>
    <t>Meta 6</t>
  </si>
  <si>
    <t xml:space="preserve">Apropiación </t>
  </si>
  <si>
    <t>periodo de seguimiento</t>
  </si>
  <si>
    <t>Periodo de seguimiento del 01 de Enero al 31 de Marzo de 2018</t>
  </si>
  <si>
    <t>Periodo de seguimiento del 01 de Abril al 30 de Junio de 2018</t>
  </si>
  <si>
    <t>Periodo de seguimiento del 01 de Julio al 30 de Septiembre de 2018</t>
  </si>
  <si>
    <t>Periodo de seguimiento del 01 de Octubre al 31 de Diciembre de 2018</t>
  </si>
  <si>
    <t>PILAR /EJE</t>
  </si>
  <si>
    <t>1. INFORMACIÓN GENERAL</t>
  </si>
  <si>
    <t>2. ARTICULACIÓN CON EL PLAN DE DESARROLLO</t>
  </si>
  <si>
    <t>PRODUCTO</t>
  </si>
  <si>
    <t xml:space="preserve">META </t>
  </si>
  <si>
    <t>PONDERACIÓN</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</si>
  <si>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</si>
  <si>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PROGRAMACIÓN</t>
  </si>
  <si>
    <t>DEPENDENCIAS Y/O PERSONAS RESPONSABLES</t>
  </si>
  <si>
    <t>RECURSOS PROGRAMADOS</t>
  </si>
  <si>
    <t xml:space="preserve">FORMULACIÓN DEL PLAN DE ACCIÓN </t>
  </si>
  <si>
    <t xml:space="preserve"> EVIDENCIA O SOPORTE DEL CUMPLIMIENTO DE LA SUB ACTIVIDAD </t>
  </si>
  <si>
    <t xml:space="preserve">% ACUMULADO DE AVANCE POR PRODUCTO </t>
  </si>
  <si>
    <t xml:space="preserve"> EJECUCIÓN DE RECURSOS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</si>
  <si>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</si>
  <si>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4. PLAN DE ACCIÓN</t>
  </si>
  <si>
    <t>GIROS</t>
  </si>
  <si>
    <t>No</t>
  </si>
  <si>
    <t>No DEL PRODUCTO</t>
  </si>
  <si>
    <t xml:space="preserve">Alcance </t>
  </si>
  <si>
    <t>Tiempo</t>
  </si>
  <si>
    <t>Costo</t>
  </si>
  <si>
    <t>DESCRIPCIÓN DETALLADA DEL CAMBIO / MOTIVO ESPECIFICO</t>
  </si>
  <si>
    <t>FECHA SOLICITUD</t>
  </si>
  <si>
    <t>ESTADO DEL CAMBIO</t>
  </si>
  <si>
    <t>FECHA DE APROBACIÓN DEL CAMBIO</t>
  </si>
  <si>
    <t>Rechazado por la OAP</t>
  </si>
  <si>
    <t>Aprobado por la OAP</t>
  </si>
  <si>
    <t>JUSTIFICACIÓN DE APROBACIÓN O RECHAZO</t>
  </si>
  <si>
    <t>CATEGORIA DEL CAMBIO</t>
  </si>
  <si>
    <t>CAUSA / ORIGEN DEL CAMBIO</t>
  </si>
  <si>
    <t>Acción Preventiva</t>
  </si>
  <si>
    <t>Acción Correctiva</t>
  </si>
  <si>
    <t>Actualización / Modificación</t>
  </si>
  <si>
    <t xml:space="preserve">Corrección </t>
  </si>
  <si>
    <t>Otros</t>
  </si>
  <si>
    <t>Eliminar Producto</t>
  </si>
  <si>
    <t>Nuevo Producto</t>
  </si>
  <si>
    <t xml:space="preserve">Calidad </t>
  </si>
  <si>
    <t>Solicitud de Comité Directivo</t>
  </si>
  <si>
    <t>Recurso Humano</t>
  </si>
  <si>
    <t>Documentación</t>
  </si>
  <si>
    <t>Otro</t>
  </si>
  <si>
    <t>IMPACTO DEL CAMBIO EN LA LÍNEA BASE</t>
  </si>
  <si>
    <t xml:space="preserve">INFORMACIÓN GENERAL </t>
  </si>
  <si>
    <t>05. SEGUIMIENTO PRESUPUESTAL</t>
  </si>
  <si>
    <t>5. SEGUIMIENTO PRESUPUESTAL</t>
  </si>
  <si>
    <t xml:space="preserve">FASES DEL PLAN DE ACCIÓN   </t>
  </si>
  <si>
    <t xml:space="preserve">VIGENCIA 
</t>
  </si>
  <si>
    <t xml:space="preserve">ORIGEN </t>
  </si>
  <si>
    <t xml:space="preserve">PI / LINEA DE INVERSION </t>
  </si>
  <si>
    <t xml:space="preserve">META / PROGRAMA </t>
  </si>
  <si>
    <t xml:space="preserve">APROPIACION  </t>
  </si>
  <si>
    <t xml:space="preserve">CDP </t>
  </si>
  <si>
    <t xml:space="preserve">GIROS </t>
  </si>
  <si>
    <t>06. CONTROL DE CAMBIOS DEL PLAN DE ACCIÓN</t>
  </si>
  <si>
    <t>6. CONTROL DE CAMBIOS DEL PLAN DE ACCIÓN</t>
  </si>
  <si>
    <r>
      <t xml:space="preserve">Estime el valor de los recursos financieros que se requieren para desarrollar la actividad, así como la fuente de financiación. </t>
    </r>
    <r>
      <rPr>
        <b/>
        <sz val="11"/>
        <color indexed="8"/>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</si>
  <si>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Relacione el numero del producto objeto de modificación.</t>
  </si>
  <si>
    <t>Tipo de cambio que se está realizando al plan de acción, puede tratarse de un cambio de alcance, cronograma, costos (presupuesto), calidad, o inclusive cambios en los recursos humanos o la documentación.</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</si>
  <si>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</si>
  <si>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Se indica como está siendo afectada la variable y las implicaciones que tiene. Es importante expresar los impactos en términos medibles.</t>
  </si>
  <si>
    <t>Este espacio es diligenciado por la Oficicna Asesora de Planeación y especifica  la disposición final del aprobador de cambios, puede ser aprobado o rechazado.</t>
  </si>
  <si>
    <t>Indica las razones o la justificación por la cual el cambio fue aprobado o  rechazado.</t>
  </si>
  <si>
    <t>Se registra la fecha en que la Oficina Asesora de Planeación  aprueba o  rechaza la modificación del plan de acción.</t>
  </si>
  <si>
    <t>Seleccione de la lista desplegable la vigencia para la ejecución y desarrollo del Plan de Acción  Ej: Enero 1 a 31 de Diciembre de 2018.</t>
  </si>
  <si>
    <t xml:space="preserve">Seleccione de la lista desplegable, el nombre del Plan de Acción, cuya información será registrada en el formato. </t>
  </si>
  <si>
    <t xml:space="preserve">Relacione el proceso o los procesos según la dependencia o área a la cual pertenece la información que registra. </t>
  </si>
  <si>
    <t>OBJETIVOS ESPECÍFICOS DEL PLAN DE ACCIÓN</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</si>
  <si>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</si>
  <si>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 xml:space="preserve">Identifique y seleccione de la lista desplegable el código presupuestal que corresponda al proyecto de inversión o a la Subcuenta del FONDIGER de donde provienen los recursos. </t>
  </si>
  <si>
    <t>PROYECTO O SUBCUENTA / LINEA DE INVERSIÓN</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</si>
  <si>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</si>
  <si>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OBJETIVO ESTRATÉGICO DE LA ENTIDAD</t>
  </si>
  <si>
    <t>PROYECTO ESTRATEGICO</t>
  </si>
  <si>
    <t>RESPONSABLE DEL PLAN DE ACCIÓN</t>
  </si>
  <si>
    <t>Especifique cual es el objetivo que se quiere lograr con el desarrollo de las actividades planteadas en el formato.</t>
  </si>
  <si>
    <t>Seleccione de la lista desplegable el año de asignación de los recursos. En el caso de los recursos del FONDIGER, éstos pueden ser de una o más vigencias, caso para el cual  es necesario registrar cada uno de los años  de asignación.</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</si>
  <si>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</si>
  <si>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Periodo de seguimiento del 01 de Enero al 31 de Marzo de 2019</t>
  </si>
  <si>
    <t>Periodo de seguimiento del 01 de Abril al 30 de Junio de 2019</t>
  </si>
  <si>
    <t>Periodo de seguimiento del 01 de Julio al 30 de Septiembre de 2019</t>
  </si>
  <si>
    <t>Periodo de seguimiento del 01 de Octubre al 31 de Diciembre de 2019</t>
  </si>
  <si>
    <t>Periodo de seguimiento del 01 de Enero al 31 de Marzo de 2020</t>
  </si>
  <si>
    <t>Periodo de seguimiento del 01 de Abril al 30 de Junio de 2020</t>
  </si>
  <si>
    <t>Periodo de seguimiento del 01 de Julio al 30 de Septiembre de 2020</t>
  </si>
  <si>
    <t>Periodo de seguimiento del 01 de Octubre al 31 de Diciembre de 2020</t>
  </si>
  <si>
    <t>Formulación - Línea Base</t>
  </si>
  <si>
    <t>Identifique y seleccione de la lista desplegable el nombre del proyecto de inversión, gastos generales o subcuenta del Fondiger que corresponde al código presupuestal registrado en el numeral anterior.</t>
  </si>
  <si>
    <t>Identifique y seleccione de la lista desplegable el nombre del proyecto de inversión, gastos generales o linea de inversión del Fondiger que corresponde según el producto a financiar.</t>
  </si>
  <si>
    <t>CLASIFICACIÓN DEL PLAN</t>
  </si>
  <si>
    <t>En este campo se deben registrar  todos los componentes y los productos que se programaron en la hoja No 2  plan de acción.</t>
  </si>
  <si>
    <t>Identifique y seleccione de la lista desplegable la vigencia de los recursos con los cuales estan financiando cada producto que programado en el plan de acción.</t>
  </si>
  <si>
    <t>Identifique y seleccione de la lista desplegable el origen de los recursos que van a financiar el producto a desarrollar identificando IDIGER o FONDIGER.</t>
  </si>
  <si>
    <t>Identifique y seleccione de la lista desplegable según el proyecto de inversión, gastos generales o  linea de inversión  del Fondiger, seleccione la meta o programa según correponda el producto a financiar.</t>
  </si>
  <si>
    <t>Registrar el valor establecido por el sistema PREDIS en relación a los recursos con los que cuenta la entidad, según el  proyecto de inversión, meta, línea, subcuenta o programa.</t>
  </si>
  <si>
    <t>Corresponde al número consecutivo del plan de acción por actualización o modificación del formato</t>
  </si>
  <si>
    <t>VERSIÓN</t>
  </si>
  <si>
    <t>Se registra la fecha en que se solicita la modificación del plan de acción a la Oficina Asesora de Planeación.</t>
  </si>
  <si>
    <t xml:space="preserve">Instituto Distrital de Gestión de Riesgos y Cambio Climatico - IDIGER </t>
  </si>
  <si>
    <t xml:space="preserve">Registrar el valor libre de compromisos después de afectación por Certificados de Disponibilidad Presupuestal o Certificados de Registros Presupuestales </t>
  </si>
  <si>
    <t>Registrar el valor establecido por el sistema PREDIS en relación con los recursos girados por concepto de bienes y servicios contratados.</t>
  </si>
  <si>
    <t>RP</t>
  </si>
  <si>
    <t xml:space="preserve">RP </t>
  </si>
  <si>
    <r>
      <rPr>
        <b/>
        <sz val="11"/>
        <color indexed="8"/>
        <rFont val="Arial"/>
        <family val="2"/>
      </rPr>
      <t>Registro Presupuestal</t>
    </r>
    <r>
      <rPr>
        <sz val="11"/>
        <color indexed="8"/>
        <rFont val="Arial"/>
        <family val="2"/>
      </rPr>
      <t>. Es la operación a través de la cual se perfecciona el compromiso. Es este espacio se debe registrar el valor comprometido según el sistema PREDIS con cargo a disponibilidades presupuestales expedidas.</t>
    </r>
  </si>
  <si>
    <r>
      <rPr>
        <b/>
        <sz val="11"/>
        <color indexed="8"/>
        <rFont val="Arial"/>
        <family val="2"/>
      </rPr>
      <t>Certificado de Disponibilidad Presupuestal</t>
    </r>
    <r>
      <rPr>
        <sz val="11"/>
        <color indexed="8"/>
        <rFont val="Arial"/>
        <family val="2"/>
      </rPr>
      <t>. Documento que garantiza la existencia del rubro. Registrar en este espacio el valor apropiado según el sistema PREDIS para la atención de un compromiso.</t>
    </r>
  </si>
  <si>
    <t>PERIODO DE EJECUCIÓN</t>
  </si>
  <si>
    <t>PLAN</t>
  </si>
  <si>
    <t>PLAN:</t>
  </si>
  <si>
    <t>Diana Patricia Arévalo Sánchez    
Subdirección de Análisis de Riesgos y Efectos de Cambio Climático    
Subdirectora de Análisis de Riesgos y Efectos de Cambio Climático    
darevalo@idiger.gov.co    
4297414 - Extensión 2903</t>
  </si>
  <si>
    <t>Danilo Ruíz Plazas
Subdirección para la Reducción del Riesgo y Adaptación al Cambio Climático
Subdirector para la Reducción del Riesgo y Adaptación al Cambio Climático
druiz@idiger.gov.co
4297414 - Extensión 2897</t>
  </si>
  <si>
    <t>Carlos Torres Becerra
Subdirección de Manejo de Emergencias y Desastres
Subdirector de Manejo de Emergencias y Desastres
ctorres@idiger.gov.co
4297414 - Extensión 2301</t>
  </si>
  <si>
    <t>Mónica del Pilar Rubio Arenas
Subdirección Corporativa y Asuntos Disciplinarios
Subdirectora Corporativa y Asuntos Disciplinarios
mrubio@idiger.gov.co
4297414 - Extensión 2836</t>
  </si>
  <si>
    <t>David Giovanni Flórez Reyes
Oficina TIC
Jefe de la Oficina TIC
dgflorez@idiger.gov.co
4297414 - Extensión 2306</t>
  </si>
  <si>
    <t>Oficina de Comunicaciones</t>
  </si>
  <si>
    <t>Olga Teresa de Jesús Ávila Romero
Oficina Asesora Jurídica
Jefe de la Oficina Asesora Jurídica
oavila@idiger.gov.co
4297414 - Extensión 2842</t>
  </si>
  <si>
    <t>Jorge Enrique Angarita López
Oficina Asesora de Planeación 
Jefe de la Oficina Asesora de Planeación
jangarita@idiger.gov.co
4297414 - Extensión 2713</t>
  </si>
  <si>
    <t>Juan Carlos Velasquez Chavez
Oficina de Comunicaciones
Asesor de Comunicaciones
jcvelasquez@idiger.gov.co
4297414 - Extensión 2902</t>
  </si>
  <si>
    <t>Richard Alberto Vargas Hernández
Dirección General
Director General 
rvargas@idiger.gov.co
4297414 - Extensión 2804</t>
  </si>
  <si>
    <t>LISTA001</t>
  </si>
  <si>
    <t>LISTA002</t>
  </si>
  <si>
    <t>LISTA003</t>
  </si>
  <si>
    <t>LISTA004</t>
  </si>
  <si>
    <t>LISTA005</t>
  </si>
  <si>
    <t>LISTA006</t>
  </si>
  <si>
    <t>LISTA007</t>
  </si>
  <si>
    <t>LISTA008</t>
  </si>
  <si>
    <t>LISTA009</t>
  </si>
  <si>
    <t>LISTA010</t>
  </si>
  <si>
    <t>Resiliencia de sistemas hídricos de abastecimiento</t>
  </si>
  <si>
    <t>Bogotá ciudad sostenible y eficiente baja en carbono.</t>
  </si>
  <si>
    <t>Desarrollo del SDGR -CC</t>
  </si>
  <si>
    <t xml:space="preserve">Tics para la Gestión de Riesgos </t>
  </si>
  <si>
    <t xml:space="preserve">Comunicación </t>
  </si>
  <si>
    <t>LISTA011</t>
  </si>
  <si>
    <t>LISTA012</t>
  </si>
  <si>
    <t>LISTA013</t>
  </si>
  <si>
    <t>3-3-1-3-100</t>
  </si>
  <si>
    <t>3-3-1-3-200</t>
  </si>
  <si>
    <t>3-3-1-3-300</t>
  </si>
  <si>
    <t>3-3-1-3-400</t>
  </si>
  <si>
    <t>Subcuenta de Adaptación al Cambio Climático - Manejo integral del agua como elemento vital para la resiliencia frente a riesgos y los efectos del cambio climatico.</t>
  </si>
  <si>
    <t>Subcuenta de Adaptación al Cambio Climático- Sistema de gobernanza ambiental para afrontar colectivamente los riesgos y efectos de cambio climatico.</t>
  </si>
  <si>
    <t>Subcuenta de Adaptación al Cambio Climático- Tranformaciòn cultural para enfentar los riesgos y los nuevos retos del cambio climatico.</t>
  </si>
  <si>
    <t>Subcuenta de Adaptación al Cambio Climático- Bogota ciudad sostenible y eficiente baja en carbono</t>
  </si>
  <si>
    <t xml:space="preserve">Ponderación </t>
  </si>
  <si>
    <t>Ponderación</t>
  </si>
  <si>
    <t>Total % de Avance del Plan de Acción</t>
  </si>
  <si>
    <t>Total de Recursos Programados</t>
  </si>
  <si>
    <t xml:space="preserve">Programación Presupuestal </t>
  </si>
  <si>
    <t xml:space="preserve">Ejecución  Presupuestal </t>
  </si>
  <si>
    <t>PERIODO DE EJECUCIÓN:</t>
  </si>
  <si>
    <t>TOTAL # DE PRODUCTOS:</t>
  </si>
  <si>
    <t>Jorge Enrique Angarita López</t>
  </si>
  <si>
    <t xml:space="preserve">Diana Patricia Arévalo Sánchez    </t>
  </si>
  <si>
    <t>Danilo Ruíz Plazas</t>
  </si>
  <si>
    <t>Carlos Torres Becerra</t>
  </si>
  <si>
    <t>Mónica del Pilar Rubio Arenas</t>
  </si>
  <si>
    <t>David Giovanni Flórez Reyes</t>
  </si>
  <si>
    <t>Olga Teresa de Jesús Ávila Romero</t>
  </si>
  <si>
    <t>Juan Carlos Velasquez Chavez</t>
  </si>
  <si>
    <t>Richard Alberto Vargas Hernández</t>
  </si>
  <si>
    <t>Producción limpia de alimentos y resiliencia alimentaria</t>
  </si>
  <si>
    <t>Redcucción del riesgo sismico en infraestructura y vivienda.</t>
  </si>
  <si>
    <t>Reducción de riesgos tecnologicos</t>
  </si>
  <si>
    <t>Recolección y aprovechamiento del agua lluvia en espacios publicos.</t>
  </si>
  <si>
    <t>Servicios personales asociados a la nomina</t>
  </si>
  <si>
    <t>Aportes patronales al sector privado y público</t>
  </si>
  <si>
    <t>Adquisición de Bienes</t>
  </si>
  <si>
    <t>Adquisición de Servicios</t>
  </si>
  <si>
    <t>Otros Gastos Generales</t>
  </si>
  <si>
    <t>Gastos_Generales</t>
  </si>
  <si>
    <t>Proyecto_No_1178_Fortalecimiento_del_manejo_de_emergencias_y_desastres</t>
  </si>
  <si>
    <t>Proyecto_No_1172_Conocimiento_del_riesgo_y_efectos_del_cambio_climático</t>
  </si>
  <si>
    <t>Proyecto_No_1158_Reducción_del_riesgo_y_adaptación_al_cambio_climático</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</si>
  <si>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</si>
  <si>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</si>
  <si>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</si>
  <si>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</si>
  <si>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</si>
  <si>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</si>
  <si>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Reducción_de_la_vulnerabilidad_territorial_de_Bogota_frente_a_riesgos_y_efectos_del_cambio_climatico</t>
  </si>
  <si>
    <t>Bogota_ciudad_sostenible_y_eficiente_baja_en_carbono</t>
  </si>
  <si>
    <t>Tranformación_cultural_para_enfentar_los_riesgos_y_los_nuevos_retos_del_cambio_climatico</t>
  </si>
  <si>
    <t>Sistema_de_gobernanza_ambiental_para_afrontar_colectivamente_los_riesgos_y_efectos_de_cambio_climatico</t>
  </si>
  <si>
    <t>Disponible</t>
  </si>
  <si>
    <t>TOTAL</t>
  </si>
  <si>
    <t>RECURSOS INVERSION - IDIGER</t>
  </si>
  <si>
    <t>RECURSOS FUNCIONAMIENTO - IDIGER</t>
  </si>
  <si>
    <t>Periodo</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</si>
  <si>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</si>
  <si>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</si>
  <si>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</si>
  <si>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</si>
  <si>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00 Porcentaje de sostenibilidad del Sistema Integrado de Gestión en el Gobierno Distrital
03 Implementar y mantener el Sistema Integrado de Gestión del IDIGER.</t>
  </si>
  <si>
    <t>Proyecto No 1166_Consolidación de la gestión pública eficiente del IDIGER, como entidad coordinadora del SDGR-CC.</t>
  </si>
  <si>
    <t>Proyecto No 1166 Consolidacion de la gestión pública eficiente del IDIGER, como entidad coordinadora del SDGR-CC.</t>
  </si>
  <si>
    <t>LISTA014</t>
  </si>
  <si>
    <t>LISTA015</t>
  </si>
  <si>
    <t>LISTA016</t>
  </si>
  <si>
    <t>LISTA017</t>
  </si>
  <si>
    <t>LISTA018</t>
  </si>
  <si>
    <t>LISTA019</t>
  </si>
  <si>
    <t>LISTA020</t>
  </si>
  <si>
    <t>LISTA021</t>
  </si>
  <si>
    <t>LISTA022</t>
  </si>
  <si>
    <t>LISTA023</t>
  </si>
  <si>
    <t>LISTA024</t>
  </si>
  <si>
    <t>LISTA025</t>
  </si>
  <si>
    <t>LISTA026</t>
  </si>
  <si>
    <t xml:space="preserve">Gestión del Manejo de Emergencias
Promoción de la Autogestión Ciudadana del Riesgo </t>
  </si>
  <si>
    <t>Gestión del Talento Humano
Gestión Administrativa
Gestión Documental
Atención al ciudadano
Gestión Financiera
Motivación y Desarrollo Personal</t>
  </si>
  <si>
    <t>Tics para la Gestión de Riesgos 
Gestión Administrativa</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</si>
  <si>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</si>
  <si>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</si>
  <si>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</si>
  <si>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Gestión del Talento Humano
Motivación y Desarrollo Personal</t>
  </si>
  <si>
    <t>Inversión_Directa_IDIGER</t>
  </si>
  <si>
    <t>Inversión_Directa_FONDIGER</t>
  </si>
  <si>
    <t>Especifique de la lista desplegable, el sector del Gobierno Distrital al que pertenece la entidad.</t>
  </si>
  <si>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</si>
  <si>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Especifique el nombre del Objetivo Estratégico en el que se ubica el plan de acción, de acuerdo con las líneas funcionales establecidas en la Entidad.</t>
  </si>
  <si>
    <t>1.5</t>
  </si>
  <si>
    <t>SUB - TOTAL</t>
  </si>
  <si>
    <t>4.3</t>
  </si>
  <si>
    <t>4.4</t>
  </si>
  <si>
    <t>8.1</t>
  </si>
  <si>
    <t>8.2</t>
  </si>
  <si>
    <t>Componente 5</t>
  </si>
  <si>
    <t xml:space="preserve"> </t>
  </si>
  <si>
    <t>1. COMPONENTE: Asesoria Juridica y Representación Judicial</t>
  </si>
  <si>
    <t>Realizar la defensa jurídica dentro del término legal en aquellos procesos que figure como demandado el IDIGER - FONDIGER y  aquellos en que el IDIGER sea demandante.</t>
  </si>
  <si>
    <t>Registro y actualización de las acciones judiciales  manejados por los apoderados de la entidad en el  "SIPROJ - WEB"</t>
  </si>
  <si>
    <t>Prestar Asesoria Juridica a la Dirección General y a las Subdirecciones y Oficinas del IDIGER</t>
  </si>
  <si>
    <t xml:space="preserve">Responder en los terminos de Ley las peticiones presentadas por las entidades del Estado, personas naturales y juridicas. </t>
  </si>
  <si>
    <t>Brindar asesoria juridica, en los asuntos relacionados con el FONDIGER, asi como preastar acompañamiento juridico en las distintas reuniones que se adelanten con las Entidades que ejecutan los dineros asignados por la Junta Directiva del FONDIGER</t>
  </si>
  <si>
    <t xml:space="preserve">Desarrollar acciones para el fortalecimiento de la  Asesoría Jurídica a la Dirección General y demás Subdirecciones y Oficinas de la Entidad. </t>
  </si>
  <si>
    <t>31/012/2018</t>
  </si>
  <si>
    <t xml:space="preserve"> Numero de actuaciones surtidas Procesos Judicales adelantados / Número total de actuaciones radicadas </t>
  </si>
  <si>
    <t>Numero de Procesos Judiciales con seguimiento el SIPROJ 
/ Número total de los procesos judiciales</t>
  </si>
  <si>
    <t>Numero de Conceptos Juridicos / Numero de solicitudes de Conceptos</t>
  </si>
  <si>
    <t xml:space="preserve">Numero de respuestas a los derechos de petición/ Numero de derechos de petición radicados en la Oficina Asesora Juridica. </t>
  </si>
  <si>
    <t>Asesora y Acompañamiento Juridico a FONDIGER</t>
  </si>
  <si>
    <t>Adelantar el proceso de gestión contractual de la 
Entidad en sus diversas etapas</t>
  </si>
  <si>
    <t>Adelantar los procesos contractuales en los términos de Ley, así como el prestar el apoyo juridico para la elaboración de estudios previos, establecimiento de riesgos, estudios de sector y demás documentos que se requieran en la etapa de planeación.</t>
  </si>
  <si>
    <t>Proyectar y revisar las minutas de los contratos  de acuerdo a las exigencias en el manual de contratación y de conformidad con la normatividad contractual vigente.</t>
  </si>
  <si>
    <t>Proyección de Aprobación de Garantías</t>
  </si>
  <si>
    <t xml:space="preserve">Proyección  y revisión de las Modificaciones Contractuales </t>
  </si>
  <si>
    <t xml:space="preserve">Revisión y ajustes de Liquidaciones a Contratos y Convenios- </t>
  </si>
  <si>
    <t xml:space="preserve">Número de procesos contractuales adelantados  / Número de procesos contractuales radicados en la Oficina Asesora </t>
  </si>
  <si>
    <t xml:space="preserve">Número de Minutas contractuales proyectadas  / Numero de carpetas radicadas en la Oficina </t>
  </si>
  <si>
    <t>Número de Garantías Aprobadas/ Número de Garantias radicadas en la Oficina Asesora Juridica</t>
  </si>
  <si>
    <t>Número de Modificaciones Contractuales/ Número de Solicitudes de Modificación</t>
  </si>
  <si>
    <t>Número de Liquidaciones suscritas/ Número de Liquidaciones radicadas en la Oficina Asesora Juridica</t>
  </si>
  <si>
    <t>2. COMPONENTE: Gestión Contractual</t>
  </si>
  <si>
    <t>3. COMPONENTE: Gestión Predial</t>
  </si>
  <si>
    <t>Realizar los estudios de titulos de los predios ubicados en zonas de alto riesgo no mitigable.</t>
  </si>
  <si>
    <t>Realizar las Ofertas de Compra y solicitar su inscripción en la Oficina de Registro de Instrumentos Públicos, de los predios ubicados en zona de alto riesgo no mitigable.</t>
  </si>
  <si>
    <t>Respuesta a Derechos de petición en los términos de Ley.</t>
  </si>
  <si>
    <t>Proyectar Minutas de Escritura Pública de Compraventa.</t>
  </si>
  <si>
    <t xml:space="preserve">Predios Registrados  o Contrato de Mejoras suscritos </t>
  </si>
  <si>
    <t xml:space="preserve">Saneamiento Predial </t>
  </si>
  <si>
    <t xml:space="preserve">Proyectar promesas de compraventa para la adquisición de los predios ubicados en zonas de alto riesgo no mitigable. </t>
  </si>
  <si>
    <t>Gestión catastral de los bienes inmuebles a adquirir por el IDIGER ubicados en zonas de alto riesgo no mitigable</t>
  </si>
  <si>
    <t xml:space="preserve"> Oficina Asesora Jurídica - Grupo de Gestión Predial
(Natalia Lorena Salcedo Gutiérrez, Davis Bateman Garcia, Arnoldo  Garzon Garzon , Nubia Isabel Chaparro Cifuentes, Aura Catalina Porras Gutiérrez, Maria Hastamorir, Magda Beatriz Wilches) </t>
  </si>
  <si>
    <t>Numero de estudio de Titutlos y/o viabilidades juridicas / Número de estudios de titulos y/o  viabilidades juridicas solicitadas por la Subdirección para la Reducción del Riesgo y Adaptación al Cambio Climatico</t>
  </si>
  <si>
    <t>Número de Ofertas de Compra/ Número de Ofertas de Compra solicitadas por la Subdirección para la Reducción del Riesgo y Adaptación al Cambio Climatico</t>
  </si>
  <si>
    <t xml:space="preserve">Número de respuestas de derechos de petición  en los terminos de Ley/ Número de derechos de petición radicados. </t>
  </si>
  <si>
    <t>Número de Minutas proyectadas/Número de promesas de compraventa con requisitos y obligaciones cumplidas.</t>
  </si>
  <si>
    <t>Número de Predios Registrados o contratos de mejoras y cesión de derechos de posesión a nombre de la Entidad/ 60 predios para el 2018</t>
  </si>
  <si>
    <t>Número de expedientes revisados para saneamiento predial o para analisis juridico/ Número de expedientes remitidos para saneamiento predial o para analisis juridico.</t>
  </si>
  <si>
    <t xml:space="preserve">Número de Contratos de Compraventa o  Promesas de Compraventa / Número de Ofertas de Compra aceptadas por los beneficiarios </t>
  </si>
  <si>
    <t>4. COMPONENTE: Proceso</t>
  </si>
  <si>
    <t>Actualizar y validar 5 procedimientos asociados a la Oficina Asesora de Planeación</t>
  </si>
  <si>
    <t>Cumplir con el 100% de los compromisos y cronogramas de los Planes de Mejoramiento formulados</t>
  </si>
  <si>
    <t>Cumplir con el 100% de los reportes e informes de gestión para la OAP</t>
  </si>
  <si>
    <t>Revisión de procedimientos existentes y propuestas de ajuste en caso que se requiera.</t>
  </si>
  <si>
    <t>Validación de los procedimientos ante la Oficina Asesora de Planeación, en caso de requerirse</t>
  </si>
  <si>
    <t>Seguimiento y cierre de las acciones preventivas y correctivas plasmadas en los Planes de Mejoramiento.</t>
  </si>
  <si>
    <t>Proyectar el Informe de Gestión trimestral con los avances, logros y retrasos, Asi mismo el reporte mensual de los indicadores de Gestión.</t>
  </si>
  <si>
    <t xml:space="preserve">Número de procedimientos con propuesta de ajuste/ Número de  procedimientos </t>
  </si>
  <si>
    <t>Número de procedimientos modificados y aprobados/ Número de  procedimientos programados</t>
  </si>
  <si>
    <t>Número de acciones cerradas en la vigencia / Total acciones de mejora</t>
  </si>
  <si>
    <t>Número   de informes presentados / Número   de informes programados</t>
  </si>
  <si>
    <t>No reporta</t>
  </si>
  <si>
    <t>Oficina Asesora Juridica 
Maria Victoria Barrios Gomez</t>
  </si>
  <si>
    <t>Realizar seguimiento presupuestal a cargo de la Oficina Asesora Jurídica</t>
  </si>
  <si>
    <t xml:space="preserve">
Oficina Asesora Jurídica - Grupo Jurídica 
Monica Marcela Quijano
Maria Victoria Barrios Gomez
Freddy Mauricio García Robledo</t>
  </si>
  <si>
    <t>Oficina Asesora Jurídica - Grupo de Gestión Precontractual
(Piedad Cristina Corena González 
Claudia Franco Díaz 
Daniel David Marin Arcila)
Grupo de Gestión Contractual
(Sandra Milena Calderón Rodríguez 
Claudia Zimena Jiménez Cabrera 
María Paula Sánchez parra 
Jessica Forero López 
Estefanía Díaz Muñoz,
Linda Marleny Mateus,
Edwin Alexander moreno contreras)
María Nelly Fábregas rumbo</t>
  </si>
  <si>
    <t>5. COMPONENTE: Gestión Financiera</t>
  </si>
  <si>
    <t>5.1</t>
  </si>
  <si>
    <t>5.2</t>
  </si>
  <si>
    <t>Se presto la asesoria juridica a los Supervisores de los Convenios que a la fecha se encuentran en ejecución,  la asistencia a los Comites Técnicos y salidas de Campo, así como la revisión y ajustes a la Guia de FONDIGER, como los Acuerdos que se presentaran a la Junta Directiva.</t>
  </si>
  <si>
    <t xml:space="preserve">Durante el tercer trimestre 2018 se expidieron 9 viabilidades juridicas. </t>
  </si>
  <si>
    <t>Durante el tercer trimestre de 2018 se proyectaron 47 ofertas de compra y se notifico 47.</t>
  </si>
  <si>
    <t xml:space="preserve">Durante el tercer trimestre de 2018 se dio respuesta a 297 derechos de petición. </t>
  </si>
  <si>
    <t xml:space="preserve">Durante el tercer trimestre de 2018 se proyectaron y aprobarón 19 Minutas. </t>
  </si>
  <si>
    <t xml:space="preserve">Durante el tercer trimestre de 2018 se registraron 36 predios. </t>
  </si>
  <si>
    <t xml:space="preserve">Durante el tercer trimestre de 2018 se revisaron 137 expedientes para saneamiento predial. </t>
  </si>
  <si>
    <t>Durante el tercer trimestre de 2018 se suscribierón 36 Contratos de Compraventa.</t>
  </si>
  <si>
    <t xml:space="preserve">Durante el tercer trimestre de 2018 se ajustaron 2 procedimientos.    </t>
  </si>
  <si>
    <t>Durante el tercer trimestre se presento 1 Informe. (Informe ejecutivo)</t>
  </si>
  <si>
    <r>
      <t xml:space="preserve">Durante el cuarto trimestre de 2018 se tramitaron por SECOP </t>
    </r>
    <r>
      <rPr>
        <b/>
        <sz val="10"/>
        <color indexed="8"/>
        <rFont val="Arial"/>
        <family val="2"/>
      </rPr>
      <t>26</t>
    </r>
    <r>
      <rPr>
        <sz val="10"/>
        <color indexed="8"/>
        <rFont val="Arial"/>
        <family val="2"/>
      </rPr>
      <t xml:space="preserve"> procesos contractuales.</t>
    </r>
  </si>
  <si>
    <r>
      <t xml:space="preserve">Durante el cuarto trimestre de 2018 se suscribieron </t>
    </r>
    <r>
      <rPr>
        <b/>
        <sz val="10"/>
        <color indexed="8"/>
        <rFont val="Arial"/>
        <family val="2"/>
      </rPr>
      <t>98</t>
    </r>
    <r>
      <rPr>
        <sz val="10"/>
        <color indexed="8"/>
        <rFont val="Arial"/>
        <family val="2"/>
      </rPr>
      <t xml:space="preserve"> Minutas Contractuales.</t>
    </r>
  </si>
  <si>
    <r>
      <t xml:space="preserve">Durante el cuarto trimestre de 2018, se aprobaron </t>
    </r>
    <r>
      <rPr>
        <b/>
        <sz val="10"/>
        <color indexed="8"/>
        <rFont val="Arial"/>
        <family val="2"/>
      </rPr>
      <t>161</t>
    </r>
    <r>
      <rPr>
        <sz val="10"/>
        <color indexed="8"/>
        <rFont val="Arial"/>
        <family val="2"/>
      </rPr>
      <t xml:space="preserve"> Garantias.  </t>
    </r>
  </si>
  <si>
    <r>
      <t xml:space="preserve">Durante el cuarto trimestre de 2018, se proyectaron </t>
    </r>
    <r>
      <rPr>
        <b/>
        <sz val="10"/>
        <color indexed="8"/>
        <rFont val="Arial"/>
        <family val="2"/>
      </rPr>
      <t>166</t>
    </r>
    <r>
      <rPr>
        <sz val="10"/>
        <color indexed="8"/>
        <rFont val="Arial"/>
        <family val="2"/>
      </rPr>
      <t xml:space="preserve"> modificaciones contractuales. </t>
    </r>
  </si>
  <si>
    <r>
      <t xml:space="preserve">Durante el cuarto trimestre de 2018, se suscribieron </t>
    </r>
    <r>
      <rPr>
        <b/>
        <sz val="10"/>
        <color indexed="8"/>
        <rFont val="Arial"/>
        <family val="2"/>
      </rPr>
      <t>51</t>
    </r>
    <r>
      <rPr>
        <sz val="10"/>
        <color indexed="8"/>
        <rFont val="Arial"/>
        <family val="2"/>
      </rPr>
      <t xml:space="preserve"> Liquidaciones. </t>
    </r>
  </si>
  <si>
    <t xml:space="preserve">Durante el cuarto trimestre  de 2018 se atendieron 30 actuaciones al interior de los procesos en los que es parte el IDIGER </t>
  </si>
  <si>
    <t xml:space="preserve">Durante el cuarto trimestre de la vigencia 2018 se llevo a cabo seguimiento y actualización a 105 procesos en los que es parte el IDIGER, incluidas las acciones de tutela. </t>
  </si>
  <si>
    <t xml:space="preserve">Durante el cuarto trimestre de la vigencia 2018, se emitieron 30 Conceptos Juridicos, además de la asesoria que se presto de manera verbal a las distintas Subdirecciones y Oficinas del IDIGER. </t>
  </si>
  <si>
    <t>Durante el cuarto trimestre de la vigencia 2018, se tramitaron más de 230 derechos de petición que fueron radicados en la Oficina Asesora Juridica sin incluir los del area de Gestión Predial.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</si>
</sst>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_(&quot;$&quot;\ * \(#,##0.00\);_(&quot;$&quot;\ * &quot;-&quot;??_);_(@_)"/>
    <numFmt numFmtId="164" formatCode="_(&quot;$&quot;\ * #,##0_);_(&quot;$&quot;\ * \(#,##0\);_(&quot;$&quot;\ * &quot;-&quot;??_);_(@_)"/>
    <numFmt numFmtId="165" formatCode="0.0%"/>
    <numFmt numFmtId="166" formatCode="_(* #,##0_);_(* \(#,##0\);_(* &quot;-&quot;??_);_(@_)"/>
    <numFmt numFmtId="167" formatCode="[$-240A]d&quot; de &quot;mmmm&quot; de &quot;yyyy;@"/>
  </numFmts>
  <fonts count="61" x14ac:knownFonts="1">
    <font>
      <sz val="10"/>
      <name val="Arial"/>
    </font>
    <font>
      <sz val="11"/>
      <color theme="1"/>
      <name val="Calibri"/>
      <family val="2"/>
      <scheme val="minor"/>
    </font>
    <font>
      <sz val="10"/>
      <color indexed="8"/>
      <name val="Arial"/>
      <family val="2"/>
    </font>
    <font>
      <b/>
      <sz val="28"/>
      <color indexed="8"/>
      <name val="Arial"/>
      <family val="2"/>
    </font>
    <font>
      <b/>
      <sz val="10"/>
      <color indexed="8"/>
      <name val="Arial Narrow"/>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12"/>
      <color indexed="8"/>
      <name val="Arial"/>
      <family val="2"/>
    </font>
    <font>
      <b/>
      <sz val="10"/>
      <name val="Arial"/>
      <family val="2"/>
    </font>
    <font>
      <sz val="10"/>
      <name val="Arial"/>
      <family val="2"/>
    </font>
    <font>
      <b/>
      <sz val="8"/>
      <color indexed="8"/>
      <name val="Arial"/>
      <family val="2"/>
    </font>
    <font>
      <sz val="11"/>
      <name val="Arial"/>
      <family val="2"/>
    </font>
    <font>
      <b/>
      <sz val="11"/>
      <name val="Arial"/>
      <family val="2"/>
    </font>
    <font>
      <sz val="11"/>
      <color indexed="8"/>
      <name val="Calibri"/>
      <family val="2"/>
    </font>
    <font>
      <sz val="8"/>
      <name val="Arial"/>
      <family val="2"/>
    </font>
    <font>
      <sz val="24"/>
      <color indexed="8"/>
      <name val="Arial"/>
      <family val="2"/>
    </font>
    <font>
      <sz val="8"/>
      <color indexed="8"/>
      <name val="Arial"/>
      <family val="2"/>
    </font>
    <font>
      <b/>
      <sz val="14"/>
      <name val="Arial"/>
      <family val="2"/>
    </font>
    <font>
      <sz val="14"/>
      <color theme="0" tint="-0.499984740745262"/>
      <name val="Trebuchet MS"/>
      <family val="2"/>
    </font>
    <font>
      <sz val="14"/>
      <name val="Trebuchet MS"/>
      <family val="2"/>
    </font>
    <font>
      <sz val="12"/>
      <color rgb="FF000000"/>
      <name val="Arial"/>
      <family val="2"/>
    </font>
    <font>
      <b/>
      <sz val="18"/>
      <color indexed="8"/>
      <name val="Arial"/>
      <family val="2"/>
    </font>
    <font>
      <sz val="28"/>
      <color indexed="8"/>
      <name val="Arial"/>
      <family val="2"/>
    </font>
    <font>
      <sz val="9"/>
      <color rgb="FF000000"/>
      <name val="Arial"/>
      <family val="2"/>
    </font>
    <font>
      <sz val="9"/>
      <color rgb="FF000000"/>
      <name val="Times New Roman"/>
      <family val="1"/>
    </font>
    <font>
      <sz val="9"/>
      <name val="Arial"/>
      <family val="2"/>
    </font>
    <font>
      <sz val="9"/>
      <name val="Times New Roman"/>
      <family val="1"/>
    </font>
    <font>
      <sz val="10"/>
      <color theme="1"/>
      <name val="Trebuchet MS"/>
      <family val="2"/>
    </font>
    <font>
      <b/>
      <sz val="11"/>
      <color theme="1"/>
      <name val="Calibri"/>
      <family val="2"/>
      <scheme val="minor"/>
    </font>
    <font>
      <sz val="10"/>
      <color theme="1"/>
      <name val="Calibri"/>
      <family val="2"/>
      <scheme val="minor"/>
    </font>
    <font>
      <sz val="10"/>
      <color theme="0" tint="-0.499984740745262"/>
      <name val="Arial"/>
      <family val="2"/>
    </font>
    <font>
      <sz val="12"/>
      <color theme="1"/>
      <name val="Arial"/>
      <family val="2"/>
    </font>
    <font>
      <b/>
      <sz val="20"/>
      <color theme="0"/>
      <name val="Arial"/>
      <family val="2"/>
    </font>
    <font>
      <b/>
      <sz val="26"/>
      <color indexed="8"/>
      <name val="Arial"/>
      <family val="2"/>
    </font>
    <font>
      <b/>
      <sz val="16"/>
      <color indexed="8"/>
      <name val="Arial Narrow"/>
      <family val="2"/>
    </font>
    <font>
      <b/>
      <sz val="28"/>
      <color indexed="8"/>
      <name val="Arial Narrow"/>
      <family val="2"/>
    </font>
    <font>
      <sz val="11"/>
      <color theme="1"/>
      <name val="Arial"/>
      <family val="2"/>
    </font>
    <font>
      <b/>
      <sz val="12"/>
      <color theme="1"/>
      <name val="Arial"/>
      <family val="2"/>
    </font>
    <font>
      <sz val="14"/>
      <color theme="1"/>
      <name val="Trebuchet MS"/>
      <family val="2"/>
    </font>
    <font>
      <sz val="14"/>
      <color theme="1" tint="0.499984740745262"/>
      <name val="Trebuchet MS"/>
      <family val="2"/>
    </font>
    <font>
      <sz val="11"/>
      <name val="Calibri"/>
      <family val="2"/>
    </font>
    <font>
      <sz val="9"/>
      <color theme="1"/>
      <name val="Calibri"/>
      <family val="2"/>
      <scheme val="minor"/>
    </font>
    <font>
      <sz val="10"/>
      <color theme="1"/>
      <name val="Arial"/>
      <family val="2"/>
    </font>
    <font>
      <b/>
      <sz val="18"/>
      <color theme="0"/>
      <name val="Arial"/>
      <family val="2"/>
    </font>
    <font>
      <b/>
      <sz val="16"/>
      <color theme="0"/>
      <name val="Arial"/>
      <family val="2"/>
    </font>
    <font>
      <b/>
      <sz val="10"/>
      <color theme="0" tint="-0.499984740745262"/>
      <name val="Trebuchet MS"/>
      <family val="2"/>
    </font>
    <font>
      <b/>
      <sz val="9"/>
      <color theme="1"/>
      <name val="Calibri"/>
      <family val="2"/>
      <scheme val="minor"/>
    </font>
    <font>
      <b/>
      <sz val="10"/>
      <color theme="1"/>
      <name val="Arial"/>
      <family val="2"/>
    </font>
    <font>
      <b/>
      <sz val="14"/>
      <color theme="1"/>
      <name val="Arial"/>
      <family val="2"/>
    </font>
  </fonts>
  <fills count="20">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0070C0"/>
        <bgColor indexed="64"/>
      </patternFill>
    </fill>
    <fill>
      <patternFill patternType="solid">
        <fgColor rgb="FF00B050"/>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3"/>
        <bgColor indexed="64"/>
      </patternFill>
    </fill>
    <fill>
      <patternFill patternType="solid">
        <fgColor theme="6" tint="0.59999389629810485"/>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medium">
        <color theme="1" tint="0.499984740745262"/>
      </top>
      <bottom/>
      <diagonal/>
    </border>
    <border>
      <left/>
      <right/>
      <top/>
      <bottom style="medium">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0">
    <xf numFmtId="0" fontId="0" fillId="0" borderId="0"/>
    <xf numFmtId="0" fontId="14" fillId="0" borderId="0"/>
    <xf numFmtId="0" fontId="14" fillId="0" borderId="0"/>
    <xf numFmtId="44" fontId="16" fillId="0" borderId="0" applyFont="0" applyFill="0" applyBorder="0" applyAlignment="0" applyProtection="0"/>
    <xf numFmtId="9" fontId="21" fillId="0" borderId="0" applyFont="0" applyFill="0" applyBorder="0" applyAlignment="0" applyProtection="0"/>
    <xf numFmtId="0" fontId="1" fillId="0" borderId="0"/>
    <xf numFmtId="9" fontId="25" fillId="0" borderId="0" applyFont="0" applyFill="0" applyBorder="0" applyAlignment="0" applyProtection="0"/>
    <xf numFmtId="9" fontId="25" fillId="0" borderId="0" applyFont="0" applyFill="0" applyBorder="0" applyAlignment="0" applyProtection="0"/>
    <xf numFmtId="9" fontId="14" fillId="0" borderId="0" applyFont="0" applyFill="0" applyBorder="0" applyAlignment="0" applyProtection="0"/>
    <xf numFmtId="44" fontId="14" fillId="0" borderId="0" applyFont="0" applyFill="0" applyBorder="0" applyAlignment="0" applyProtection="0"/>
  </cellStyleXfs>
  <cellXfs count="464">
    <xf numFmtId="0" fontId="0" fillId="0" borderId="0" xfId="0"/>
    <xf numFmtId="0" fontId="2" fillId="0" borderId="0" xfId="0" applyFont="1"/>
    <xf numFmtId="0" fontId="2" fillId="2" borderId="0" xfId="0" applyFont="1" applyFill="1" applyBorder="1"/>
    <xf numFmtId="0" fontId="2" fillId="2" borderId="0" xfId="0" applyFont="1" applyFill="1" applyBorder="1" applyAlignment="1">
      <alignment horizontal="center"/>
    </xf>
    <xf numFmtId="0" fontId="4" fillId="2" borderId="0" xfId="0" applyFont="1" applyFill="1" applyBorder="1" applyAlignment="1">
      <alignment horizontal="center" vertical="center"/>
    </xf>
    <xf numFmtId="0" fontId="2" fillId="2" borderId="0" xfId="0" applyFont="1" applyFill="1"/>
    <xf numFmtId="0" fontId="2" fillId="3" borderId="0" xfId="0" applyFont="1" applyFill="1"/>
    <xf numFmtId="0" fontId="2" fillId="0" borderId="0" xfId="0" applyFont="1" applyAlignment="1">
      <alignment horizontal="center" vertical="center"/>
    </xf>
    <xf numFmtId="0" fontId="14" fillId="0" borderId="0" xfId="0" applyFont="1"/>
    <xf numFmtId="0" fontId="15" fillId="4" borderId="0" xfId="0" applyFont="1" applyFill="1" applyAlignment="1">
      <alignment vertical="center" wrapText="1"/>
    </xf>
    <xf numFmtId="0" fontId="14" fillId="0" borderId="0" xfId="0" applyFont="1" applyAlignment="1">
      <alignment horizontal="left"/>
    </xf>
    <xf numFmtId="0" fontId="14" fillId="0" borderId="0" xfId="0" applyFont="1" applyAlignment="1">
      <alignment vertical="center"/>
    </xf>
    <xf numFmtId="0" fontId="15" fillId="0" borderId="0" xfId="0" applyFont="1" applyAlignment="1">
      <alignment vertical="center" wrapText="1"/>
    </xf>
    <xf numFmtId="0" fontId="15" fillId="0" borderId="0" xfId="0" applyFont="1"/>
    <xf numFmtId="0" fontId="14" fillId="4" borderId="0" xfId="0" applyFont="1" applyFill="1"/>
    <xf numFmtId="0" fontId="0" fillId="0" borderId="0" xfId="0" applyAlignment="1">
      <alignment horizontal="center" vertical="center"/>
    </xf>
    <xf numFmtId="0" fontId="17" fillId="5" borderId="3" xfId="3" applyNumberFormat="1" applyFont="1" applyFill="1" applyBorder="1" applyAlignment="1">
      <alignment horizontal="justify" vertical="center" wrapText="1"/>
    </xf>
    <xf numFmtId="0" fontId="18" fillId="0" borderId="3" xfId="0" applyFont="1" applyBorder="1" applyAlignment="1">
      <alignment horizontal="justify" vertical="center" wrapText="1"/>
    </xf>
    <xf numFmtId="0" fontId="17" fillId="5" borderId="4" xfId="3" applyNumberFormat="1" applyFont="1" applyFill="1" applyBorder="1" applyAlignment="1">
      <alignment horizontal="justify" vertical="center" wrapText="1"/>
    </xf>
    <xf numFmtId="0" fontId="18" fillId="0" borderId="5" xfId="0" applyFont="1" applyBorder="1" applyAlignment="1">
      <alignment horizontal="justify" vertical="center" wrapText="1"/>
    </xf>
    <xf numFmtId="0" fontId="18" fillId="0" borderId="6" xfId="0" applyFont="1" applyBorder="1" applyAlignment="1">
      <alignment horizontal="justify" vertical="center" wrapText="1"/>
    </xf>
    <xf numFmtId="0" fontId="18" fillId="0" borderId="4" xfId="0" applyFont="1" applyBorder="1" applyAlignment="1">
      <alignment horizontal="justify" vertical="center" wrapText="1"/>
    </xf>
    <xf numFmtId="0" fontId="18" fillId="0" borderId="0" xfId="0" applyFont="1" applyBorder="1" applyAlignment="1">
      <alignment horizontal="justify" vertical="center" wrapText="1"/>
    </xf>
    <xf numFmtId="0" fontId="18" fillId="6" borderId="7" xfId="0" applyFont="1" applyFill="1" applyBorder="1" applyAlignment="1">
      <alignment horizontal="justify" vertical="center" wrapText="1"/>
    </xf>
    <xf numFmtId="0" fontId="17" fillId="5" borderId="8" xfId="3" applyNumberFormat="1" applyFont="1" applyFill="1" applyBorder="1" applyAlignment="1">
      <alignment horizontal="justify" vertical="center" wrapText="1"/>
    </xf>
    <xf numFmtId="0" fontId="17" fillId="5" borderId="9" xfId="3" applyNumberFormat="1" applyFont="1" applyFill="1" applyBorder="1" applyAlignment="1">
      <alignment horizontal="justify" vertical="center" wrapText="1"/>
    </xf>
    <xf numFmtId="0" fontId="14" fillId="0" borderId="0" xfId="0" applyFont="1" applyAlignment="1">
      <alignment wrapText="1"/>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5" applyFont="1" applyFill="1"/>
    <xf numFmtId="0" fontId="2" fillId="2" borderId="0" xfId="5" applyFont="1" applyFill="1"/>
    <xf numFmtId="0" fontId="7" fillId="2" borderId="0" xfId="5" applyFont="1" applyFill="1" applyAlignment="1">
      <alignment horizontal="center"/>
    </xf>
    <xf numFmtId="0" fontId="7" fillId="2" borderId="0" xfId="5" applyFont="1" applyFill="1" applyBorder="1"/>
    <xf numFmtId="0" fontId="7" fillId="0" borderId="0" xfId="5" applyFont="1"/>
    <xf numFmtId="9" fontId="7" fillId="0" borderId="0" xfId="6" applyFont="1"/>
    <xf numFmtId="0" fontId="27" fillId="2" borderId="0" xfId="5" applyFont="1" applyFill="1" applyBorder="1" applyAlignment="1">
      <alignment vertical="center" wrapText="1"/>
    </xf>
    <xf numFmtId="0" fontId="22" fillId="7" borderId="11" xfId="5" applyFont="1" applyFill="1" applyBorder="1" applyAlignment="1">
      <alignment horizontal="center" vertical="center" wrapText="1"/>
    </xf>
    <xf numFmtId="0" fontId="2" fillId="2" borderId="0" xfId="5" applyFont="1" applyFill="1" applyBorder="1" applyAlignment="1">
      <alignment horizontal="center"/>
    </xf>
    <xf numFmtId="0" fontId="27" fillId="2" borderId="0" xfId="5" applyFont="1" applyFill="1" applyBorder="1" applyAlignment="1">
      <alignment horizontal="center" vertical="center" wrapText="1"/>
    </xf>
    <xf numFmtId="0" fontId="10" fillId="2" borderId="0" xfId="5" applyFont="1" applyFill="1" applyBorder="1" applyAlignment="1">
      <alignment vertical="center" wrapText="1"/>
    </xf>
    <xf numFmtId="0" fontId="6" fillId="2" borderId="0" xfId="5" applyFont="1" applyFill="1" applyBorder="1" applyAlignment="1">
      <alignment horizontal="center" vertical="center" wrapText="1"/>
    </xf>
    <xf numFmtId="0" fontId="7" fillId="0" borderId="0" xfId="5" applyFont="1" applyFill="1"/>
    <xf numFmtId="9" fontId="7" fillId="0" borderId="0" xfId="6" applyFont="1" applyFill="1"/>
    <xf numFmtId="0" fontId="6" fillId="2" borderId="0" xfId="5" applyFont="1" applyFill="1" applyBorder="1" applyAlignment="1" applyProtection="1">
      <alignment horizontal="left" vertical="center" wrapText="1"/>
    </xf>
    <xf numFmtId="0" fontId="6" fillId="2" borderId="0" xfId="5" applyFont="1" applyFill="1" applyBorder="1" applyAlignment="1" applyProtection="1">
      <alignment vertical="center" wrapText="1"/>
    </xf>
    <xf numFmtId="0" fontId="2" fillId="7" borderId="12" xfId="5" applyFont="1" applyFill="1" applyBorder="1" applyAlignment="1" applyProtection="1">
      <alignment horizontal="left" vertical="center" wrapText="1"/>
    </xf>
    <xf numFmtId="0" fontId="6" fillId="2" borderId="0" xfId="5" applyFont="1" applyFill="1" applyBorder="1" applyAlignment="1" applyProtection="1">
      <alignment horizontal="center" vertical="center" wrapText="1"/>
    </xf>
    <xf numFmtId="9" fontId="8" fillId="0" borderId="0" xfId="6" applyFont="1"/>
    <xf numFmtId="0" fontId="2" fillId="7" borderId="12" xfId="5" applyFont="1" applyFill="1" applyBorder="1" applyAlignment="1" applyProtection="1">
      <alignment horizontal="center" vertical="center" wrapText="1"/>
      <protection locked="0"/>
    </xf>
    <xf numFmtId="0" fontId="7" fillId="8" borderId="0" xfId="5" applyFont="1" applyFill="1" applyBorder="1"/>
    <xf numFmtId="0" fontId="7" fillId="8" borderId="0" xfId="5" applyFont="1" applyFill="1" applyBorder="1" applyAlignment="1" applyProtection="1">
      <alignment horizontal="center"/>
    </xf>
    <xf numFmtId="0" fontId="2" fillId="0" borderId="0" xfId="5" applyFont="1"/>
    <xf numFmtId="0" fontId="7" fillId="0" borderId="0" xfId="5" applyFont="1" applyAlignment="1">
      <alignment horizontal="center"/>
    </xf>
    <xf numFmtId="0" fontId="2" fillId="2" borderId="0" xfId="0" applyFont="1" applyFill="1" applyBorder="1" applyAlignment="1">
      <alignment horizontal="justify" vertical="center" wrapText="1"/>
    </xf>
    <xf numFmtId="9" fontId="2" fillId="2" borderId="0" xfId="0" applyNumberFormat="1" applyFont="1" applyFill="1" applyBorder="1" applyAlignment="1" applyProtection="1">
      <alignment horizontal="center" vertical="center" wrapText="1"/>
      <protection locked="0"/>
    </xf>
    <xf numFmtId="0" fontId="30" fillId="2" borderId="13" xfId="5" applyFont="1" applyFill="1" applyBorder="1" applyAlignment="1" applyProtection="1">
      <alignment wrapText="1"/>
      <protection hidden="1"/>
    </xf>
    <xf numFmtId="0" fontId="2" fillId="7" borderId="12" xfId="5" applyFont="1" applyFill="1" applyBorder="1" applyAlignment="1" applyProtection="1">
      <alignment vertical="center" wrapText="1"/>
      <protection locked="0"/>
    </xf>
    <xf numFmtId="0" fontId="2" fillId="7" borderId="10" xfId="5" applyFont="1" applyFill="1" applyBorder="1" applyAlignment="1"/>
    <xf numFmtId="0" fontId="2" fillId="7" borderId="0" xfId="5" applyFont="1" applyFill="1" applyBorder="1" applyAlignment="1"/>
    <xf numFmtId="0" fontId="2" fillId="7" borderId="11" xfId="5" applyFont="1" applyFill="1" applyBorder="1" applyAlignment="1"/>
    <xf numFmtId="0" fontId="30" fillId="2" borderId="12" xfId="5" applyFont="1" applyFill="1" applyBorder="1" applyAlignment="1" applyProtection="1">
      <alignment wrapText="1"/>
      <protection hidden="1"/>
    </xf>
    <xf numFmtId="0" fontId="19" fillId="2" borderId="0" xfId="5" applyFont="1" applyFill="1" applyBorder="1" applyAlignment="1" applyProtection="1">
      <alignment horizontal="center" vertical="center" wrapText="1"/>
      <protection locked="0"/>
    </xf>
    <xf numFmtId="0" fontId="32" fillId="0" borderId="0" xfId="0" applyFont="1" applyAlignment="1">
      <alignment horizontal="justify" vertical="center"/>
    </xf>
    <xf numFmtId="0" fontId="32" fillId="0" borderId="0" xfId="0" applyFont="1" applyAlignment="1">
      <alignment horizontal="left" vertical="center" indent="4"/>
    </xf>
    <xf numFmtId="0" fontId="35" fillId="0" borderId="0" xfId="0" applyFont="1" applyAlignment="1">
      <alignment horizontal="justify" vertical="center"/>
    </xf>
    <xf numFmtId="0" fontId="37" fillId="0" borderId="0" xfId="0" applyFont="1" applyAlignment="1">
      <alignment horizontal="justify" vertical="center"/>
    </xf>
    <xf numFmtId="0" fontId="2" fillId="7" borderId="12" xfId="5" applyFont="1" applyFill="1" applyBorder="1" applyAlignment="1" applyProtection="1">
      <alignment horizontal="center" vertical="center" wrapText="1"/>
      <protection locked="0"/>
    </xf>
    <xf numFmtId="0" fontId="30" fillId="2" borderId="0" xfId="5" applyFont="1" applyFill="1" applyBorder="1" applyAlignment="1" applyProtection="1">
      <alignment wrapText="1"/>
      <protection hidden="1"/>
    </xf>
    <xf numFmtId="0" fontId="30" fillId="2" borderId="13" xfId="5" applyFont="1" applyFill="1" applyBorder="1" applyAlignment="1" applyProtection="1">
      <alignment horizontal="center" vertical="center" wrapText="1"/>
      <protection hidden="1"/>
    </xf>
    <xf numFmtId="0" fontId="0" fillId="4" borderId="0" xfId="0" applyFill="1"/>
    <xf numFmtId="0" fontId="30" fillId="2" borderId="13" xfId="5" applyFont="1" applyFill="1" applyBorder="1" applyAlignment="1" applyProtection="1">
      <alignment vertical="center" wrapText="1"/>
      <protection hidden="1"/>
    </xf>
    <xf numFmtId="0" fontId="14" fillId="0" borderId="0" xfId="0" applyFont="1" applyAlignment="1">
      <alignment horizontal="center" vertical="center"/>
    </xf>
    <xf numFmtId="0" fontId="26" fillId="0" borderId="0" xfId="0" applyFont="1" applyAlignment="1">
      <alignment horizontal="justify" vertical="center" wrapText="1"/>
    </xf>
    <xf numFmtId="0" fontId="30" fillId="2" borderId="14" xfId="5" applyFont="1" applyFill="1" applyBorder="1" applyAlignment="1" applyProtection="1">
      <alignment wrapText="1"/>
      <protection hidden="1"/>
    </xf>
    <xf numFmtId="0" fontId="2" fillId="7" borderId="13" xfId="5" applyFont="1" applyFill="1" applyBorder="1" applyAlignment="1" applyProtection="1">
      <alignment horizontal="left" vertical="center" wrapText="1"/>
    </xf>
    <xf numFmtId="0" fontId="31" fillId="8" borderId="0" xfId="5" applyFont="1" applyFill="1" applyBorder="1" applyAlignment="1" applyProtection="1">
      <alignment wrapText="1"/>
      <protection locked="0"/>
    </xf>
    <xf numFmtId="0" fontId="30" fillId="8" borderId="0" xfId="5" applyFont="1" applyFill="1" applyBorder="1" applyAlignment="1" applyProtection="1">
      <alignment vertical="center" wrapText="1"/>
      <protection locked="0"/>
    </xf>
    <xf numFmtId="0" fontId="7" fillId="7" borderId="0" xfId="5" applyFont="1" applyFill="1"/>
    <xf numFmtId="0" fontId="31" fillId="2" borderId="0" xfId="5" applyFont="1" applyFill="1" applyBorder="1" applyAlignment="1" applyProtection="1">
      <alignment wrapText="1"/>
      <protection locked="0"/>
    </xf>
    <xf numFmtId="0" fontId="30" fillId="2" borderId="0" xfId="5" applyFont="1" applyFill="1" applyBorder="1" applyAlignment="1" applyProtection="1">
      <alignment vertical="center" wrapText="1"/>
      <protection locked="0"/>
    </xf>
    <xf numFmtId="49" fontId="14" fillId="0" borderId="0" xfId="0" applyNumberFormat="1" applyFont="1" applyAlignment="1">
      <alignment horizontal="center" vertical="center"/>
    </xf>
    <xf numFmtId="0" fontId="7" fillId="0" borderId="0" xfId="5" applyFont="1" applyFill="1" applyBorder="1"/>
    <xf numFmtId="0" fontId="30" fillId="2" borderId="13" xfId="5" applyFont="1" applyFill="1" applyBorder="1" applyAlignment="1" applyProtection="1">
      <alignment horizontal="center" vertical="center" wrapText="1"/>
      <protection hidden="1"/>
    </xf>
    <xf numFmtId="0" fontId="22" fillId="7" borderId="0" xfId="5" applyFont="1" applyFill="1" applyBorder="1" applyAlignment="1">
      <alignment horizontal="center" vertical="center" wrapText="1"/>
    </xf>
    <xf numFmtId="0" fontId="34" fillId="7" borderId="10" xfId="5" applyFont="1" applyFill="1" applyBorder="1" applyAlignment="1">
      <alignment horizontal="center" vertical="center"/>
    </xf>
    <xf numFmtId="0" fontId="34" fillId="7" borderId="0" xfId="5" applyFont="1" applyFill="1" applyBorder="1" applyAlignment="1">
      <alignment horizontal="center" vertical="center"/>
    </xf>
    <xf numFmtId="0" fontId="9" fillId="7" borderId="11" xfId="5" applyFont="1" applyFill="1" applyBorder="1" applyAlignment="1">
      <alignment horizontal="center" vertical="center"/>
    </xf>
    <xf numFmtId="44" fontId="2" fillId="2" borderId="0" xfId="9"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wrapText="1"/>
    </xf>
    <xf numFmtId="0" fontId="2" fillId="2" borderId="0" xfId="0" applyFont="1" applyFill="1" applyBorder="1" applyAlignment="1">
      <alignment horizontal="center"/>
    </xf>
    <xf numFmtId="0" fontId="10" fillId="2" borderId="0" xfId="0" applyFont="1" applyFill="1" applyBorder="1" applyAlignment="1">
      <alignment horizontal="center" vertical="center" wrapText="1"/>
    </xf>
    <xf numFmtId="44" fontId="2" fillId="2" borderId="0" xfId="9" applyFont="1" applyFill="1" applyBorder="1" applyAlignment="1" applyProtection="1">
      <alignment horizontal="center" vertical="center" wrapText="1"/>
      <protection locked="0"/>
    </xf>
    <xf numFmtId="0" fontId="2" fillId="9" borderId="12" xfId="5" applyFont="1" applyFill="1" applyBorder="1" applyAlignment="1" applyProtection="1">
      <alignment vertical="center" wrapText="1"/>
      <protection locked="0"/>
    </xf>
    <xf numFmtId="0" fontId="2" fillId="11" borderId="12" xfId="5" applyFont="1" applyFill="1" applyBorder="1" applyAlignment="1" applyProtection="1">
      <alignment horizontal="center" vertical="center" wrapText="1"/>
      <protection locked="0"/>
    </xf>
    <xf numFmtId="0" fontId="2" fillId="7" borderId="14" xfId="5" applyFont="1" applyFill="1" applyBorder="1" applyAlignment="1" applyProtection="1">
      <alignment vertical="center" wrapText="1"/>
      <protection locked="0"/>
    </xf>
    <xf numFmtId="0" fontId="2" fillId="12" borderId="12" xfId="5" applyFont="1" applyFill="1" applyBorder="1" applyAlignment="1" applyProtection="1">
      <alignment horizontal="center" vertical="center" wrapText="1"/>
      <protection locked="0"/>
    </xf>
    <xf numFmtId="0" fontId="7" fillId="9" borderId="0" xfId="5" applyFont="1" applyFill="1"/>
    <xf numFmtId="0" fontId="30" fillId="2" borderId="0" xfId="5" applyFont="1" applyFill="1" applyBorder="1" applyAlignment="1" applyProtection="1">
      <alignment horizontal="center" vertical="center" wrapText="1"/>
      <protection hidden="1"/>
    </xf>
    <xf numFmtId="49" fontId="40" fillId="10" borderId="0" xfId="0" applyNumberFormat="1" applyFont="1" applyFill="1" applyAlignment="1">
      <alignment horizontal="left"/>
    </xf>
    <xf numFmtId="49" fontId="41" fillId="0" borderId="0" xfId="0" applyNumberFormat="1" applyFont="1" applyAlignment="1">
      <alignment horizontal="center"/>
    </xf>
    <xf numFmtId="0" fontId="17" fillId="0" borderId="0" xfId="0" applyFont="1" applyAlignment="1">
      <alignment vertical="center"/>
    </xf>
    <xf numFmtId="0" fontId="41" fillId="0" borderId="0" xfId="0" applyFont="1" applyAlignment="1">
      <alignment horizontal="center" vertical="center"/>
    </xf>
    <xf numFmtId="0" fontId="0" fillId="0" borderId="0" xfId="0" applyAlignment="1">
      <alignment horizontal="justify" vertical="center" wrapText="1"/>
    </xf>
    <xf numFmtId="0" fontId="40" fillId="10" borderId="0" xfId="0" applyFont="1" applyFill="1" applyAlignment="1">
      <alignment vertical="center"/>
    </xf>
    <xf numFmtId="0" fontId="40" fillId="10" borderId="0" xfId="0"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14" fontId="2" fillId="2" borderId="0" xfId="0" applyNumberFormat="1" applyFont="1" applyFill="1" applyBorder="1" applyAlignment="1" applyProtection="1">
      <alignment horizontal="center" vertical="center"/>
      <protection locked="0"/>
    </xf>
    <xf numFmtId="0" fontId="9" fillId="7" borderId="11" xfId="5" applyFont="1" applyFill="1" applyBorder="1" applyAlignment="1">
      <alignment vertical="center"/>
    </xf>
    <xf numFmtId="0" fontId="34" fillId="7" borderId="10" xfId="5" applyFont="1" applyFill="1" applyBorder="1" applyAlignment="1">
      <alignment vertical="center"/>
    </xf>
    <xf numFmtId="0" fontId="34" fillId="7" borderId="0" xfId="5" applyFont="1" applyFill="1" applyBorder="1" applyAlignment="1">
      <alignment vertical="center"/>
    </xf>
    <xf numFmtId="0" fontId="19" fillId="2" borderId="0" xfId="0" applyFont="1" applyFill="1" applyBorder="1" applyAlignment="1">
      <alignment horizontal="center" vertical="center" wrapText="1"/>
    </xf>
    <xf numFmtId="0" fontId="43" fillId="2" borderId="0" xfId="0" applyFont="1" applyFill="1" applyBorder="1" applyAlignment="1">
      <alignment horizontal="center" vertical="center" wrapText="1"/>
    </xf>
    <xf numFmtId="10" fontId="19" fillId="2" borderId="0" xfId="8" applyNumberFormat="1" applyFont="1" applyFill="1" applyBorder="1" applyAlignment="1">
      <alignment horizontal="center" vertical="center" wrapText="1"/>
    </xf>
    <xf numFmtId="9" fontId="2" fillId="2" borderId="0" xfId="0" applyNumberFormat="1" applyFont="1" applyFill="1" applyBorder="1" applyAlignment="1" applyProtection="1">
      <alignment horizontal="justify" vertical="center" wrapText="1"/>
      <protection locked="0"/>
    </xf>
    <xf numFmtId="14" fontId="2" fillId="2" borderId="0" xfId="0" applyNumberFormat="1"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14" fontId="2" fillId="2" borderId="14" xfId="0" applyNumberFormat="1" applyFont="1" applyFill="1" applyBorder="1" applyAlignment="1" applyProtection="1">
      <alignment horizontal="center" vertical="center"/>
      <protection locked="0"/>
    </xf>
    <xf numFmtId="9" fontId="2" fillId="2" borderId="14" xfId="0" applyNumberFormat="1" applyFont="1" applyFill="1" applyBorder="1" applyAlignment="1" applyProtection="1">
      <alignment horizontal="justify" vertical="center" wrapText="1"/>
      <protection locked="0"/>
    </xf>
    <xf numFmtId="9" fontId="2" fillId="2" borderId="14" xfId="0" applyNumberFormat="1" applyFont="1" applyFill="1" applyBorder="1" applyAlignment="1" applyProtection="1">
      <alignment horizontal="center" vertical="center" wrapText="1"/>
      <protection locked="0"/>
    </xf>
    <xf numFmtId="0" fontId="19" fillId="2" borderId="14" xfId="0" applyFont="1" applyFill="1" applyBorder="1" applyAlignment="1" applyProtection="1">
      <alignment horizontal="center" vertical="center" wrapText="1"/>
      <protection locked="0"/>
    </xf>
    <xf numFmtId="44" fontId="2" fillId="2" borderId="0" xfId="9" applyFont="1" applyFill="1" applyBorder="1" applyAlignment="1" applyProtection="1">
      <alignment vertical="center" wrapText="1"/>
      <protection locked="0"/>
    </xf>
    <xf numFmtId="9" fontId="2" fillId="2" borderId="0" xfId="8" applyFont="1" applyFill="1" applyBorder="1" applyAlignment="1">
      <alignment horizontal="center" vertical="center"/>
    </xf>
    <xf numFmtId="44" fontId="2" fillId="2" borderId="14" xfId="9" applyFont="1" applyFill="1" applyBorder="1" applyAlignment="1" applyProtection="1">
      <alignment horizontal="center" vertical="center" wrapText="1"/>
      <protection locked="0"/>
    </xf>
    <xf numFmtId="9" fontId="2" fillId="2" borderId="0" xfId="8" applyFont="1" applyFill="1" applyBorder="1"/>
    <xf numFmtId="9" fontId="7" fillId="2" borderId="0" xfId="6" applyFont="1" applyFill="1" applyBorder="1"/>
    <xf numFmtId="0" fontId="5" fillId="2" borderId="0" xfId="0" applyFont="1" applyFill="1" applyBorder="1" applyAlignment="1">
      <alignment vertical="center" wrapText="1"/>
    </xf>
    <xf numFmtId="0" fontId="2" fillId="2" borderId="0" xfId="0" applyFont="1" applyFill="1" applyAlignment="1"/>
    <xf numFmtId="0" fontId="2" fillId="2" borderId="12" xfId="0" applyFont="1" applyFill="1" applyBorder="1" applyAlignment="1"/>
    <xf numFmtId="44" fontId="2" fillId="2" borderId="0" xfId="9" applyFont="1" applyFill="1" applyBorder="1" applyAlignment="1" applyProtection="1">
      <alignment horizontal="justify" vertical="center" wrapText="1"/>
      <protection locked="0"/>
    </xf>
    <xf numFmtId="164" fontId="2" fillId="2" borderId="12" xfId="0" applyNumberFormat="1" applyFont="1" applyFill="1" applyBorder="1" applyAlignment="1">
      <alignment vertical="center"/>
    </xf>
    <xf numFmtId="0" fontId="2" fillId="2" borderId="14" xfId="0" applyFont="1" applyFill="1" applyBorder="1" applyAlignment="1"/>
    <xf numFmtId="0" fontId="44" fillId="9" borderId="12" xfId="0" applyFont="1" applyFill="1" applyBorder="1" applyAlignment="1">
      <alignment vertical="center" wrapText="1"/>
    </xf>
    <xf numFmtId="0" fontId="44" fillId="15" borderId="13" xfId="0" applyFont="1" applyFill="1" applyBorder="1" applyAlignment="1">
      <alignment vertical="center" wrapText="1"/>
    </xf>
    <xf numFmtId="0" fontId="2" fillId="15" borderId="13" xfId="0" applyFont="1" applyFill="1" applyBorder="1"/>
    <xf numFmtId="0" fontId="2" fillId="9" borderId="12" xfId="0" applyFont="1" applyFill="1" applyBorder="1"/>
    <xf numFmtId="0" fontId="2"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10" xfId="5" applyFont="1" applyFill="1" applyBorder="1" applyAlignment="1">
      <alignment horizontal="center" vertical="center" wrapText="1"/>
    </xf>
    <xf numFmtId="0" fontId="19" fillId="2" borderId="0" xfId="0" applyFont="1" applyFill="1" applyBorder="1" applyAlignment="1" applyProtection="1">
      <alignment vertical="center" wrapText="1"/>
      <protection locked="0"/>
    </xf>
    <xf numFmtId="164" fontId="2" fillId="2" borderId="14" xfId="9" applyNumberFormat="1" applyFont="1" applyFill="1" applyBorder="1" applyAlignment="1" applyProtection="1">
      <alignment vertical="center" wrapText="1"/>
      <protection locked="0"/>
    </xf>
    <xf numFmtId="164" fontId="2" fillId="2" borderId="0" xfId="9" applyNumberFormat="1" applyFont="1" applyFill="1" applyBorder="1" applyAlignment="1" applyProtection="1">
      <alignment vertical="center" wrapText="1"/>
      <protection locked="0"/>
    </xf>
    <xf numFmtId="164" fontId="2" fillId="2" borderId="13" xfId="9" applyNumberFormat="1" applyFont="1" applyFill="1" applyBorder="1" applyAlignment="1" applyProtection="1">
      <alignment vertical="center" wrapText="1"/>
      <protection locked="0"/>
    </xf>
    <xf numFmtId="49" fontId="2" fillId="2" borderId="14" xfId="9" applyNumberFormat="1" applyFont="1" applyFill="1" applyBorder="1" applyAlignment="1" applyProtection="1">
      <alignment horizontal="justify" vertical="center" wrapText="1"/>
      <protection locked="0"/>
    </xf>
    <xf numFmtId="49" fontId="2" fillId="2" borderId="0" xfId="9" applyNumberFormat="1" applyFont="1" applyFill="1" applyBorder="1" applyAlignment="1" applyProtection="1">
      <alignment horizontal="justify" vertical="center" wrapText="1"/>
      <protection locked="0"/>
    </xf>
    <xf numFmtId="164" fontId="6" fillId="2" borderId="12" xfId="0" applyNumberFormat="1" applyFont="1" applyFill="1" applyBorder="1" applyAlignment="1">
      <alignment vertical="center"/>
    </xf>
    <xf numFmtId="0" fontId="14" fillId="2" borderId="0" xfId="0" applyFont="1" applyFill="1" applyBorder="1" applyAlignment="1" applyProtection="1">
      <alignment horizontal="justify" vertical="center" wrapText="1"/>
      <protection locked="0"/>
    </xf>
    <xf numFmtId="9" fontId="9" fillId="2" borderId="12" xfId="0" applyNumberFormat="1" applyFont="1" applyFill="1" applyBorder="1" applyAlignment="1">
      <alignment horizontal="center" vertical="center"/>
    </xf>
    <xf numFmtId="0" fontId="44" fillId="15" borderId="0" xfId="0" applyFont="1" applyFill="1" applyBorder="1" applyAlignment="1">
      <alignment vertical="center" wrapText="1"/>
    </xf>
    <xf numFmtId="10" fontId="2" fillId="2" borderId="0" xfId="4" applyNumberFormat="1" applyFont="1" applyFill="1" applyBorder="1" applyAlignment="1">
      <alignment horizontal="justify" vertical="center" wrapText="1"/>
    </xf>
    <xf numFmtId="164" fontId="6" fillId="2" borderId="12" xfId="3" applyNumberFormat="1" applyFont="1" applyFill="1" applyBorder="1" applyAlignment="1">
      <alignment horizontal="center" vertical="center"/>
    </xf>
    <xf numFmtId="165" fontId="2" fillId="2" borderId="14" xfId="0" applyNumberFormat="1" applyFont="1" applyFill="1" applyBorder="1" applyAlignment="1" applyProtection="1">
      <alignment horizontal="center" vertical="center" wrapText="1"/>
      <protection locked="0"/>
    </xf>
    <xf numFmtId="165" fontId="2" fillId="2" borderId="0" xfId="0" applyNumberFormat="1" applyFont="1" applyFill="1" applyBorder="1" applyAlignment="1" applyProtection="1">
      <alignment horizontal="center" vertical="center" wrapText="1"/>
      <protection locked="0"/>
    </xf>
    <xf numFmtId="164" fontId="2" fillId="0" borderId="14" xfId="0" applyNumberFormat="1" applyFont="1" applyBorder="1" applyAlignment="1">
      <alignment horizontal="center" vertical="center"/>
    </xf>
    <xf numFmtId="164" fontId="2" fillId="2" borderId="14" xfId="0" applyNumberFormat="1" applyFont="1" applyFill="1" applyBorder="1" applyAlignment="1">
      <alignment horizontal="center" vertical="center"/>
    </xf>
    <xf numFmtId="0" fontId="6" fillId="2" borderId="12" xfId="0" applyFont="1" applyFill="1" applyBorder="1" applyAlignment="1"/>
    <xf numFmtId="0" fontId="44" fillId="14" borderId="13" xfId="0" applyFont="1" applyFill="1" applyBorder="1" applyAlignment="1">
      <alignment vertical="center" wrapText="1"/>
    </xf>
    <xf numFmtId="0" fontId="2" fillId="14" borderId="13" xfId="0" applyFont="1" applyFill="1" applyBorder="1"/>
    <xf numFmtId="0" fontId="2" fillId="2" borderId="0" xfId="0" applyFont="1" applyFill="1" applyBorder="1" applyAlignment="1" applyProtection="1">
      <alignment horizontal="center" vertical="center" wrapText="1"/>
      <protection locked="0"/>
    </xf>
    <xf numFmtId="164" fontId="6" fillId="2" borderId="13" xfId="0" applyNumberFormat="1" applyFont="1" applyFill="1" applyBorder="1" applyAlignment="1">
      <alignment vertical="center"/>
    </xf>
    <xf numFmtId="0" fontId="44" fillId="17" borderId="13" xfId="0" applyFont="1" applyFill="1" applyBorder="1" applyAlignment="1">
      <alignment vertical="center" wrapText="1"/>
    </xf>
    <xf numFmtId="0" fontId="2" fillId="17" borderId="13" xfId="0" applyFont="1" applyFill="1" applyBorder="1"/>
    <xf numFmtId="0" fontId="6" fillId="2" borderId="12" xfId="0" applyFont="1" applyFill="1" applyBorder="1" applyAlignment="1">
      <alignment horizontal="justify" vertical="center" wrapText="1"/>
    </xf>
    <xf numFmtId="0" fontId="2" fillId="2" borderId="14" xfId="0" applyFont="1" applyFill="1" applyBorder="1" applyAlignment="1">
      <alignment horizontal="justify" vertical="center" wrapText="1"/>
    </xf>
    <xf numFmtId="0" fontId="44" fillId="17" borderId="13" xfId="0" applyFont="1" applyFill="1" applyBorder="1" applyAlignment="1">
      <alignment horizontal="justify" vertical="center" wrapText="1"/>
    </xf>
    <xf numFmtId="9" fontId="9" fillId="2" borderId="13" xfId="4" applyNumberFormat="1" applyFont="1" applyFill="1" applyBorder="1" applyAlignment="1">
      <alignment horizontal="center" vertical="center"/>
    </xf>
    <xf numFmtId="164" fontId="22" fillId="2" borderId="0" xfId="0" applyNumberFormat="1" applyFont="1" applyFill="1" applyBorder="1" applyAlignment="1">
      <alignment horizontal="center" vertical="center" wrapText="1"/>
    </xf>
    <xf numFmtId="0" fontId="0" fillId="0" borderId="0" xfId="0" applyAlignment="1">
      <alignment vertical="center"/>
    </xf>
    <xf numFmtId="49" fontId="0" fillId="0" borderId="0" xfId="0" applyNumberFormat="1" applyAlignment="1">
      <alignment vertical="center"/>
    </xf>
    <xf numFmtId="49" fontId="0" fillId="4" borderId="0" xfId="0" applyNumberFormat="1" applyFill="1" applyAlignment="1">
      <alignment vertical="center"/>
    </xf>
    <xf numFmtId="0" fontId="20" fillId="4" borderId="0" xfId="0" applyFont="1" applyFill="1" applyAlignment="1">
      <alignment horizontal="center" vertical="center"/>
    </xf>
    <xf numFmtId="164" fontId="8" fillId="9" borderId="12" xfId="3" applyNumberFormat="1" applyFont="1" applyFill="1" applyBorder="1" applyAlignment="1">
      <alignment horizontal="center" vertical="center"/>
    </xf>
    <xf numFmtId="0" fontId="5" fillId="16" borderId="0" xfId="0" applyFont="1" applyFill="1" applyBorder="1" applyAlignment="1" applyProtection="1">
      <alignment horizontal="center" vertical="center" wrapText="1"/>
    </xf>
    <xf numFmtId="9" fontId="2" fillId="16" borderId="0" xfId="0" applyNumberFormat="1" applyFont="1" applyFill="1" applyBorder="1" applyAlignment="1" applyProtection="1">
      <alignment horizontal="center" vertical="center"/>
    </xf>
    <xf numFmtId="9" fontId="5" fillId="16" borderId="0" xfId="0" applyNumberFormat="1" applyFont="1" applyFill="1" applyBorder="1" applyAlignment="1" applyProtection="1">
      <alignment horizontal="center" vertical="center" wrapText="1"/>
    </xf>
    <xf numFmtId="0" fontId="2" fillId="16" borderId="0" xfId="0" applyFont="1" applyFill="1" applyBorder="1" applyAlignment="1" applyProtection="1">
      <alignment horizontal="center" vertical="center"/>
    </xf>
    <xf numFmtId="0" fontId="2" fillId="16" borderId="0" xfId="0" applyFont="1" applyFill="1" applyBorder="1" applyAlignment="1" applyProtection="1">
      <alignment horizontal="center"/>
    </xf>
    <xf numFmtId="0" fontId="4" fillId="16" borderId="0" xfId="0" applyFont="1" applyFill="1" applyBorder="1" applyAlignment="1" applyProtection="1">
      <alignment horizontal="center" vertical="center"/>
    </xf>
    <xf numFmtId="0" fontId="10" fillId="16" borderId="0" xfId="0" applyFont="1" applyFill="1" applyBorder="1" applyAlignment="1" applyProtection="1">
      <alignment horizontal="center" vertical="center" wrapText="1"/>
    </xf>
    <xf numFmtId="0" fontId="2" fillId="16" borderId="0" xfId="0" applyFont="1" applyFill="1" applyProtection="1"/>
    <xf numFmtId="164" fontId="6" fillId="2" borderId="0" xfId="0" applyNumberFormat="1" applyFont="1" applyFill="1" applyBorder="1" applyAlignment="1" applyProtection="1">
      <alignment vertical="center"/>
      <protection locked="0"/>
    </xf>
    <xf numFmtId="0" fontId="2" fillId="11" borderId="12" xfId="5" applyFont="1" applyFill="1" applyBorder="1" applyAlignment="1" applyProtection="1">
      <alignment horizontal="center" vertical="center" wrapText="1"/>
      <protection locked="0" hidden="1"/>
    </xf>
    <xf numFmtId="0" fontId="2" fillId="9" borderId="12" xfId="5" applyFont="1" applyFill="1" applyBorder="1" applyAlignment="1" applyProtection="1">
      <alignment vertical="center" wrapText="1"/>
      <protection locked="0" hidden="1"/>
    </xf>
    <xf numFmtId="0" fontId="7" fillId="9" borderId="0" xfId="5" applyFont="1" applyFill="1" applyProtection="1">
      <protection locked="0" hidden="1"/>
    </xf>
    <xf numFmtId="164" fontId="8" fillId="9" borderId="12" xfId="3" applyNumberFormat="1" applyFont="1" applyFill="1" applyBorder="1" applyAlignment="1" applyProtection="1">
      <alignment horizontal="center" vertical="center"/>
      <protection locked="0" hidden="1"/>
    </xf>
    <xf numFmtId="0" fontId="2" fillId="12" borderId="12" xfId="5" applyFont="1" applyFill="1" applyBorder="1" applyAlignment="1" applyProtection="1">
      <alignment horizontal="center" vertical="center" wrapText="1"/>
      <protection locked="0" hidden="1"/>
    </xf>
    <xf numFmtId="0" fontId="30" fillId="2" borderId="12" xfId="5" applyFont="1" applyFill="1" applyBorder="1" applyAlignment="1" applyProtection="1">
      <alignment wrapText="1"/>
      <protection locked="0" hidden="1"/>
    </xf>
    <xf numFmtId="0" fontId="2" fillId="7" borderId="12" xfId="5" applyFont="1" applyFill="1" applyBorder="1" applyAlignment="1" applyProtection="1">
      <alignment horizontal="center" vertical="center" wrapText="1"/>
      <protection locked="0" hidden="1"/>
    </xf>
    <xf numFmtId="0" fontId="42" fillId="2" borderId="12" xfId="5" applyFont="1" applyFill="1" applyBorder="1" applyAlignment="1" applyProtection="1">
      <alignment horizontal="left" vertical="center" wrapText="1"/>
      <protection locked="0" hidden="1"/>
    </xf>
    <xf numFmtId="0" fontId="42" fillId="2" borderId="12" xfId="5" applyFont="1" applyFill="1" applyBorder="1" applyAlignment="1" applyProtection="1">
      <alignment horizontal="justify" vertical="center" wrapText="1"/>
      <protection locked="0" hidden="1"/>
    </xf>
    <xf numFmtId="0" fontId="2" fillId="7" borderId="12" xfId="5" applyFont="1" applyFill="1" applyBorder="1" applyAlignment="1" applyProtection="1">
      <alignment vertical="center" wrapText="1"/>
      <protection locked="0" hidden="1"/>
    </xf>
    <xf numFmtId="0" fontId="2" fillId="7" borderId="14" xfId="5" applyFont="1" applyFill="1" applyBorder="1" applyAlignment="1" applyProtection="1">
      <alignment vertical="center" wrapText="1"/>
      <protection locked="0" hidden="1"/>
    </xf>
    <xf numFmtId="0" fontId="2" fillId="7" borderId="12" xfId="5" applyFont="1" applyFill="1" applyBorder="1" applyAlignment="1" applyProtection="1">
      <alignment horizontal="left"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2" fillId="7" borderId="12" xfId="5" applyFont="1" applyFill="1" applyBorder="1" applyAlignment="1" applyProtection="1">
      <alignment horizontal="center" vertical="center" wrapText="1"/>
      <protection locked="0"/>
    </xf>
    <xf numFmtId="0" fontId="2" fillId="2" borderId="0" xfId="0" applyFont="1" applyFill="1" applyAlignment="1">
      <alignment horizontal="center" vertical="center"/>
    </xf>
    <xf numFmtId="0" fontId="3" fillId="2" borderId="0" xfId="0" applyFont="1" applyFill="1" applyBorder="1" applyAlignment="1">
      <alignment horizontal="center" vertical="center" wrapText="1"/>
    </xf>
    <xf numFmtId="0" fontId="7"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0" fontId="7" fillId="2" borderId="0" xfId="0" applyFont="1" applyFill="1" applyBorder="1" applyAlignment="1" applyProtection="1">
      <alignment vertical="center" wrapText="1"/>
      <protection locked="0"/>
    </xf>
    <xf numFmtId="0" fontId="7" fillId="2" borderId="0" xfId="0" applyFont="1" applyFill="1" applyBorder="1" applyAlignment="1" applyProtection="1">
      <alignment horizontal="justify" vertical="center" wrapText="1"/>
      <protection locked="0"/>
    </xf>
    <xf numFmtId="9" fontId="46" fillId="2" borderId="0" xfId="4" applyFont="1" applyFill="1" applyBorder="1" applyAlignment="1" applyProtection="1">
      <alignment horizontal="center" vertical="center"/>
    </xf>
    <xf numFmtId="167" fontId="2" fillId="7" borderId="12" xfId="5" applyNumberFormat="1" applyFont="1" applyFill="1" applyBorder="1" applyAlignment="1" applyProtection="1">
      <alignment horizontal="center" vertical="center" wrapText="1"/>
      <protection locked="0"/>
    </xf>
    <xf numFmtId="0" fontId="30" fillId="10" borderId="13" xfId="5" applyFont="1" applyFill="1" applyBorder="1" applyAlignment="1" applyProtection="1">
      <alignment horizontal="center" vertical="center" wrapText="1"/>
      <protection hidden="1"/>
    </xf>
    <xf numFmtId="0" fontId="50" fillId="2" borderId="13" xfId="5" applyFont="1" applyFill="1" applyBorder="1" applyAlignment="1" applyProtection="1">
      <alignment horizontal="center" vertical="center" wrapText="1"/>
      <protection hidden="1"/>
    </xf>
    <xf numFmtId="0" fontId="2" fillId="2" borderId="12" xfId="5" applyFont="1" applyFill="1" applyBorder="1" applyAlignment="1" applyProtection="1">
      <alignment horizontal="center" vertical="center" wrapText="1"/>
      <protection locked="0"/>
    </xf>
    <xf numFmtId="0" fontId="2" fillId="2" borderId="12" xfId="5" applyFont="1" applyFill="1" applyBorder="1" applyAlignment="1" applyProtection="1">
      <alignment vertical="center" wrapText="1"/>
      <protection locked="0"/>
    </xf>
    <xf numFmtId="0" fontId="2" fillId="2" borderId="12" xfId="5" applyFont="1" applyFill="1" applyBorder="1" applyAlignment="1" applyProtection="1">
      <alignment horizontal="left" vertical="center" wrapText="1"/>
      <protection locked="0"/>
    </xf>
    <xf numFmtId="0" fontId="51" fillId="16" borderId="13" xfId="5" applyFont="1" applyFill="1" applyBorder="1" applyAlignment="1" applyProtection="1">
      <alignment horizontal="center" vertical="center" wrapText="1"/>
      <protection hidden="1"/>
    </xf>
    <xf numFmtId="0" fontId="51" fillId="10" borderId="13" xfId="5" applyFont="1" applyFill="1" applyBorder="1" applyAlignment="1" applyProtection="1">
      <alignment horizontal="center" vertical="center" wrapText="1"/>
      <protection hidden="1"/>
    </xf>
    <xf numFmtId="49" fontId="2" fillId="7" borderId="12" xfId="5" applyNumberFormat="1" applyFont="1" applyFill="1" applyBorder="1" applyAlignment="1" applyProtection="1">
      <alignment horizontal="justify" vertical="center" wrapText="1"/>
      <protection locked="0"/>
    </xf>
    <xf numFmtId="0" fontId="52" fillId="0" borderId="0" xfId="0" applyFont="1" applyAlignment="1">
      <alignment vertical="center"/>
    </xf>
    <xf numFmtId="0" fontId="20" fillId="2" borderId="0" xfId="0" applyFont="1" applyFill="1" applyBorder="1" applyAlignment="1">
      <alignment horizontal="left" vertical="center" wrapText="1"/>
    </xf>
    <xf numFmtId="0" fontId="48" fillId="2" borderId="0" xfId="0" applyFont="1" applyFill="1" applyBorder="1" applyAlignment="1" applyProtection="1">
      <alignment horizontal="justify" vertical="center" wrapText="1"/>
      <protection locked="0"/>
    </xf>
    <xf numFmtId="0" fontId="30" fillId="7" borderId="14" xfId="5" applyFont="1" applyFill="1" applyBorder="1" applyAlignment="1" applyProtection="1">
      <alignment wrapText="1"/>
      <protection hidden="1"/>
    </xf>
    <xf numFmtId="0" fontId="30" fillId="7" borderId="0" xfId="5" applyFont="1" applyFill="1" applyBorder="1" applyAlignment="1" applyProtection="1">
      <alignment wrapText="1"/>
      <protection hidden="1"/>
    </xf>
    <xf numFmtId="0" fontId="2" fillId="0" borderId="0" xfId="5" applyFont="1" applyAlignment="1">
      <alignment wrapText="1"/>
    </xf>
    <xf numFmtId="0" fontId="2" fillId="0" borderId="0" xfId="5" applyFont="1" applyAlignment="1">
      <alignment horizontal="left" vertical="center" wrapText="1"/>
    </xf>
    <xf numFmtId="0" fontId="6" fillId="7" borderId="0" xfId="5" applyFont="1" applyFill="1" applyBorder="1" applyAlignment="1" applyProtection="1">
      <alignment horizontal="left" vertical="center" wrapText="1"/>
    </xf>
    <xf numFmtId="0" fontId="6" fillId="7" borderId="14" xfId="5" applyFont="1" applyFill="1" applyBorder="1" applyAlignment="1" applyProtection="1">
      <alignment horizontal="left" vertical="center" wrapText="1"/>
    </xf>
    <xf numFmtId="0" fontId="2" fillId="7" borderId="13" xfId="5" applyFont="1" applyFill="1" applyBorder="1" applyAlignment="1" applyProtection="1">
      <alignment vertical="center" wrapText="1"/>
      <protection locked="0"/>
    </xf>
    <xf numFmtId="0" fontId="53" fillId="12" borderId="0" xfId="0" applyFont="1" applyFill="1"/>
    <xf numFmtId="0" fontId="0" fillId="12" borderId="0" xfId="0" applyFill="1"/>
    <xf numFmtId="0" fontId="53" fillId="0" borderId="0" xfId="0" applyFont="1"/>
    <xf numFmtId="0" fontId="53" fillId="0" borderId="0" xfId="0" applyFont="1" applyAlignment="1">
      <alignment horizontal="center"/>
    </xf>
    <xf numFmtId="0" fontId="53" fillId="0" borderId="0" xfId="0" applyFont="1" applyAlignment="1">
      <alignment horizontal="center" vertical="center"/>
    </xf>
    <xf numFmtId="0" fontId="53" fillId="0" borderId="0" xfId="0" applyFont="1" applyAlignment="1">
      <alignment horizontal="left" vertical="center"/>
    </xf>
    <xf numFmtId="0" fontId="0" fillId="18" borderId="0" xfId="0" applyFill="1"/>
    <xf numFmtId="0" fontId="17" fillId="0" borderId="0" xfId="0" applyFont="1" applyAlignment="1">
      <alignment horizontal="left" vertical="center"/>
    </xf>
    <xf numFmtId="0" fontId="26" fillId="0" borderId="0" xfId="0" applyFont="1"/>
    <xf numFmtId="0" fontId="26" fillId="0" borderId="0" xfId="0" applyFont="1" applyAlignment="1">
      <alignment vertical="center"/>
    </xf>
    <xf numFmtId="0" fontId="2" fillId="7" borderId="12" xfId="5" applyFont="1" applyFill="1" applyBorder="1" applyAlignment="1" applyProtection="1">
      <alignment horizontal="center" vertical="center" wrapText="1"/>
      <protection locked="0"/>
    </xf>
    <xf numFmtId="0" fontId="33" fillId="16" borderId="0" xfId="0" applyFont="1" applyFill="1" applyBorder="1" applyAlignment="1" applyProtection="1">
      <alignment horizontal="center" vertical="center" wrapText="1"/>
    </xf>
    <xf numFmtId="0" fontId="6" fillId="2" borderId="14" xfId="5" applyFont="1" applyFill="1" applyBorder="1" applyAlignment="1" applyProtection="1">
      <alignment horizontal="left" vertical="center" wrapText="1"/>
    </xf>
    <xf numFmtId="0" fontId="0" fillId="4" borderId="0" xfId="0" applyFill="1" applyAlignment="1">
      <alignment horizontal="left" vertical="center"/>
    </xf>
    <xf numFmtId="0" fontId="14" fillId="4" borderId="0" xfId="0" applyFont="1" applyFill="1" applyAlignment="1">
      <alignment horizontal="left" vertical="center"/>
    </xf>
    <xf numFmtId="0" fontId="10" fillId="16" borderId="0" xfId="0" applyFont="1" applyFill="1" applyBorder="1" applyAlignment="1" applyProtection="1">
      <alignment vertical="center" wrapText="1"/>
    </xf>
    <xf numFmtId="0" fontId="12" fillId="16" borderId="0" xfId="0" applyFont="1" applyFill="1" applyBorder="1" applyAlignment="1" applyProtection="1">
      <alignment vertical="center" wrapText="1"/>
    </xf>
    <xf numFmtId="164" fontId="2" fillId="2" borderId="0" xfId="9" applyNumberFormat="1" applyFont="1" applyFill="1" applyBorder="1" applyAlignment="1">
      <alignment vertical="center"/>
    </xf>
    <xf numFmtId="0" fontId="14" fillId="2" borderId="0" xfId="0" applyFont="1" applyFill="1"/>
    <xf numFmtId="0" fontId="0" fillId="0" borderId="0" xfId="0" applyAlignment="1">
      <alignment horizontal="left" vertical="center"/>
    </xf>
    <xf numFmtId="9" fontId="2" fillId="2" borderId="0" xfId="4" applyNumberFormat="1" applyFont="1" applyFill="1" applyBorder="1" applyAlignment="1" applyProtection="1">
      <alignment horizontal="center" vertical="center" wrapText="1"/>
      <protection locked="0"/>
    </xf>
    <xf numFmtId="9" fontId="44" fillId="9" borderId="12" xfId="0" applyNumberFormat="1" applyFont="1" applyFill="1" applyBorder="1" applyAlignment="1" applyProtection="1">
      <alignment horizontal="center" vertical="center" wrapText="1"/>
      <protection locked="0"/>
    </xf>
    <xf numFmtId="0" fontId="30" fillId="7" borderId="12" xfId="5" applyFont="1" applyFill="1" applyBorder="1" applyAlignment="1" applyProtection="1">
      <alignment horizontal="center" vertical="center" wrapText="1"/>
      <protection hidden="1"/>
    </xf>
    <xf numFmtId="9" fontId="44" fillId="9" borderId="12" xfId="4" applyFont="1" applyFill="1" applyBorder="1" applyAlignment="1" applyProtection="1">
      <alignment horizontal="center" vertical="center" wrapText="1"/>
      <protection locked="0"/>
    </xf>
    <xf numFmtId="9" fontId="14" fillId="2" borderId="0" xfId="4" applyFont="1" applyFill="1" applyBorder="1" applyAlignment="1">
      <alignment horizontal="center" vertical="center" wrapText="1"/>
    </xf>
    <xf numFmtId="165" fontId="14" fillId="2" borderId="0" xfId="4" applyNumberFormat="1" applyFont="1" applyFill="1" applyBorder="1" applyAlignment="1">
      <alignment horizontal="center" vertical="center" wrapText="1"/>
    </xf>
    <xf numFmtId="165" fontId="44" fillId="9" borderId="12" xfId="0" applyNumberFormat="1" applyFont="1" applyFill="1" applyBorder="1" applyAlignment="1">
      <alignment vertical="center" wrapText="1"/>
    </xf>
    <xf numFmtId="9" fontId="2" fillId="2" borderId="13" xfId="4" applyNumberFormat="1" applyFont="1" applyFill="1" applyBorder="1" applyAlignment="1" applyProtection="1">
      <alignment horizontal="center" vertical="center" wrapText="1"/>
      <protection locked="0"/>
    </xf>
    <xf numFmtId="9" fontId="2" fillId="2" borderId="14" xfId="4" applyNumberFormat="1" applyFont="1" applyFill="1" applyBorder="1" applyAlignment="1" applyProtection="1">
      <alignment horizontal="center" vertical="center" wrapText="1"/>
      <protection locked="0"/>
    </xf>
    <xf numFmtId="10" fontId="55" fillId="15" borderId="13" xfId="4" applyNumberFormat="1" applyFont="1" applyFill="1" applyBorder="1" applyAlignment="1">
      <alignment vertical="center" wrapText="1"/>
    </xf>
    <xf numFmtId="0" fontId="44" fillId="15" borderId="13" xfId="0" applyFont="1" applyFill="1" applyBorder="1" applyAlignment="1" applyProtection="1">
      <alignment vertical="center" wrapText="1"/>
      <protection locked="0"/>
    </xf>
    <xf numFmtId="9" fontId="44" fillId="14" borderId="13" xfId="4" applyFont="1" applyFill="1" applyBorder="1" applyAlignment="1">
      <alignment horizontal="center" vertical="center" wrapText="1"/>
    </xf>
    <xf numFmtId="10" fontId="55" fillId="14" borderId="13" xfId="4" applyNumberFormat="1" applyFont="1" applyFill="1" applyBorder="1" applyAlignment="1">
      <alignment vertical="center" wrapText="1"/>
    </xf>
    <xf numFmtId="0" fontId="44" fillId="17" borderId="13" xfId="0" applyFont="1" applyFill="1" applyBorder="1" applyAlignment="1" applyProtection="1">
      <alignment vertical="center" wrapText="1"/>
      <protection locked="0"/>
    </xf>
    <xf numFmtId="9" fontId="44" fillId="17" borderId="13" xfId="4" applyFont="1" applyFill="1" applyBorder="1" applyAlignment="1">
      <alignment horizontal="center" vertical="center" wrapText="1"/>
    </xf>
    <xf numFmtId="9" fontId="44" fillId="17" borderId="13" xfId="0" applyNumberFormat="1" applyFont="1" applyFill="1" applyBorder="1" applyAlignment="1">
      <alignment horizontal="center" vertical="center" wrapText="1"/>
    </xf>
    <xf numFmtId="0" fontId="57" fillId="16" borderId="0" xfId="5" applyFont="1" applyFill="1" applyBorder="1" applyAlignment="1" applyProtection="1">
      <alignment horizontal="center" vertical="center" wrapText="1"/>
      <protection hidden="1"/>
    </xf>
    <xf numFmtId="0" fontId="14" fillId="0" borderId="0" xfId="0" applyFont="1" applyAlignment="1">
      <alignment vertical="center" wrapText="1"/>
    </xf>
    <xf numFmtId="0" fontId="7" fillId="0" borderId="0" xfId="5" applyFont="1" applyFill="1" applyAlignment="1">
      <alignment vertical="center"/>
    </xf>
    <xf numFmtId="0" fontId="26" fillId="2" borderId="0" xfId="0" applyFont="1" applyFill="1" applyAlignment="1">
      <alignment horizontal="justify" vertical="center" wrapText="1"/>
    </xf>
    <xf numFmtId="0" fontId="58" fillId="0" borderId="0" xfId="0" applyFont="1" applyAlignment="1">
      <alignment horizontal="left" vertical="center"/>
    </xf>
    <xf numFmtId="0" fontId="8" fillId="2" borderId="2" xfId="5" applyFont="1" applyFill="1" applyBorder="1" applyAlignment="1">
      <alignment horizontal="center" vertical="center"/>
    </xf>
    <xf numFmtId="166" fontId="48" fillId="7" borderId="1" xfId="0" applyNumberFormat="1" applyFont="1" applyFill="1" applyBorder="1" applyAlignment="1" applyProtection="1">
      <alignment vertical="center"/>
      <protection locked="0"/>
    </xf>
    <xf numFmtId="166" fontId="48" fillId="7" borderId="0" xfId="0" applyNumberFormat="1" applyFont="1" applyFill="1" applyBorder="1" applyAlignment="1" applyProtection="1">
      <alignment vertical="center"/>
      <protection locked="0"/>
    </xf>
    <xf numFmtId="0" fontId="54" fillId="2" borderId="0" xfId="5" applyFont="1" applyFill="1"/>
    <xf numFmtId="0" fontId="48" fillId="2" borderId="0" xfId="5" applyFont="1" applyFill="1" applyAlignment="1">
      <alignment horizontal="center"/>
    </xf>
    <xf numFmtId="0" fontId="48" fillId="2" borderId="2" xfId="5" applyFont="1" applyFill="1" applyBorder="1" applyAlignment="1">
      <alignment horizontal="center"/>
    </xf>
    <xf numFmtId="0" fontId="59" fillId="2" borderId="1" xfId="5" applyFont="1" applyFill="1" applyBorder="1" applyAlignment="1" applyProtection="1">
      <alignment vertical="center" wrapText="1"/>
      <protection locked="0"/>
    </xf>
    <xf numFmtId="0" fontId="59" fillId="2" borderId="0" xfId="5" applyFont="1" applyFill="1" applyBorder="1" applyAlignment="1" applyProtection="1">
      <alignment vertical="center" wrapText="1"/>
      <protection locked="0"/>
    </xf>
    <xf numFmtId="164" fontId="60" fillId="2" borderId="0" xfId="5" applyNumberFormat="1" applyFont="1" applyFill="1" applyAlignment="1" applyProtection="1">
      <alignment vertical="center"/>
      <protection locked="0"/>
    </xf>
    <xf numFmtId="0" fontId="8" fillId="2" borderId="0" xfId="5" applyFont="1" applyFill="1" applyBorder="1" applyAlignment="1">
      <alignment horizontal="center" vertical="center"/>
    </xf>
    <xf numFmtId="0" fontId="20" fillId="4" borderId="0" xfId="0" applyFont="1" applyFill="1" applyAlignment="1">
      <alignment vertical="center"/>
    </xf>
    <xf numFmtId="0" fontId="17" fillId="0" borderId="0" xfId="0" applyFont="1" applyAlignment="1">
      <alignment horizontal="left" vertical="center" wrapText="1"/>
    </xf>
    <xf numFmtId="0" fontId="26" fillId="0" borderId="0" xfId="0" applyFont="1" applyAlignment="1">
      <alignment vertical="center" wrapText="1"/>
    </xf>
    <xf numFmtId="0" fontId="26" fillId="0" borderId="0" xfId="0" applyFont="1" applyAlignment="1">
      <alignment wrapText="1"/>
    </xf>
    <xf numFmtId="0" fontId="53" fillId="4" borderId="0" xfId="0" applyFont="1" applyFill="1"/>
    <xf numFmtId="0" fontId="0" fillId="4" borderId="0" xfId="0" applyFill="1" applyAlignment="1">
      <alignment vertical="center"/>
    </xf>
    <xf numFmtId="0" fontId="52" fillId="0" borderId="0" xfId="0" applyFont="1" applyAlignment="1">
      <alignment vertical="center" wrapText="1"/>
    </xf>
    <xf numFmtId="0" fontId="2" fillId="7" borderId="12" xfId="5" applyFont="1" applyFill="1" applyBorder="1" applyAlignment="1" applyProtection="1">
      <alignment horizontal="center"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59" fillId="12" borderId="0" xfId="5" applyFont="1" applyFill="1" applyAlignment="1" applyProtection="1">
      <alignment horizontal="center" vertical="center" wrapText="1"/>
      <protection locked="0"/>
    </xf>
    <xf numFmtId="166" fontId="9" fillId="12" borderId="0" xfId="5" applyNumberFormat="1" applyFont="1" applyFill="1" applyAlignment="1" applyProtection="1">
      <alignment horizontal="justify" vertical="center" wrapText="1"/>
      <protection locked="0"/>
    </xf>
    <xf numFmtId="0" fontId="2" fillId="16" borderId="0" xfId="5" applyFont="1" applyFill="1" applyBorder="1" applyAlignment="1" applyProtection="1">
      <alignment horizontal="center" vertical="center" wrapText="1"/>
    </xf>
    <xf numFmtId="0" fontId="2" fillId="16" borderId="0" xfId="5" applyFont="1" applyFill="1" applyBorder="1" applyAlignment="1" applyProtection="1">
      <alignment vertical="center" wrapText="1"/>
    </xf>
    <xf numFmtId="0" fontId="2" fillId="16" borderId="0" xfId="5" applyFont="1" applyFill="1" applyBorder="1" applyAlignment="1" applyProtection="1">
      <alignment horizontal="left" vertical="center" wrapText="1"/>
    </xf>
    <xf numFmtId="3" fontId="30" fillId="7" borderId="12" xfId="5" applyNumberFormat="1" applyFont="1" applyFill="1" applyBorder="1" applyAlignment="1" applyProtection="1">
      <alignment horizontal="center" vertical="center" wrapText="1"/>
      <protection locked="0"/>
    </xf>
    <xf numFmtId="0" fontId="22" fillId="7" borderId="13" xfId="5" applyFont="1" applyFill="1" applyBorder="1" applyAlignment="1">
      <alignment horizontal="center" vertical="center" wrapText="1"/>
    </xf>
    <xf numFmtId="0" fontId="22" fillId="7" borderId="14" xfId="5" applyFont="1" applyFill="1" applyBorder="1" applyAlignment="1">
      <alignment horizontal="center" vertical="center" wrapText="1"/>
    </xf>
    <xf numFmtId="14" fontId="28" fillId="7" borderId="13" xfId="5" applyNumberFormat="1" applyFont="1" applyFill="1" applyBorder="1" applyAlignment="1">
      <alignment horizontal="center" vertical="center" wrapText="1"/>
    </xf>
    <xf numFmtId="0" fontId="26" fillId="7" borderId="14" xfId="5" applyFont="1" applyFill="1" applyBorder="1" applyAlignment="1">
      <alignment horizontal="center" vertical="center" wrapText="1"/>
    </xf>
    <xf numFmtId="0" fontId="30" fillId="7" borderId="13" xfId="5" applyFont="1" applyFill="1" applyBorder="1" applyAlignment="1" applyProtection="1">
      <alignment horizontal="center" vertical="center" wrapText="1"/>
      <protection hidden="1"/>
    </xf>
    <xf numFmtId="164" fontId="42" fillId="2" borderId="12" xfId="3" applyNumberFormat="1" applyFont="1" applyFill="1" applyBorder="1" applyAlignment="1" applyProtection="1">
      <alignment vertical="center" wrapText="1"/>
      <protection locked="0"/>
    </xf>
    <xf numFmtId="164" fontId="8" fillId="9" borderId="12" xfId="3" applyNumberFormat="1" applyFont="1" applyFill="1" applyBorder="1" applyAlignment="1" applyProtection="1">
      <alignment horizontal="center" vertical="center"/>
      <protection locked="0"/>
    </xf>
    <xf numFmtId="0" fontId="7" fillId="9" borderId="12" xfId="5" applyFont="1" applyFill="1" applyBorder="1" applyProtection="1">
      <protection locked="0"/>
    </xf>
    <xf numFmtId="0" fontId="7" fillId="9" borderId="0" xfId="5" applyFont="1" applyFill="1" applyProtection="1">
      <protection locked="0"/>
    </xf>
    <xf numFmtId="3" fontId="49" fillId="16" borderId="0" xfId="3" applyNumberFormat="1" applyFont="1" applyFill="1" applyBorder="1" applyAlignment="1" applyProtection="1">
      <alignment vertical="center" wrapText="1"/>
      <protection locked="0"/>
    </xf>
    <xf numFmtId="44" fontId="7" fillId="7" borderId="1" xfId="3" applyFont="1" applyFill="1" applyBorder="1" applyProtection="1">
      <protection locked="0"/>
    </xf>
    <xf numFmtId="44" fontId="7" fillId="7" borderId="0" xfId="3" applyFont="1" applyFill="1" applyBorder="1" applyProtection="1">
      <protection locked="0"/>
    </xf>
    <xf numFmtId="166" fontId="8" fillId="12" borderId="0" xfId="5" applyNumberFormat="1" applyFont="1" applyFill="1" applyAlignment="1" applyProtection="1">
      <alignment horizontal="justify" vertical="center" wrapText="1"/>
      <protection locked="0"/>
    </xf>
    <xf numFmtId="0" fontId="2" fillId="7" borderId="12" xfId="5" applyFont="1" applyFill="1" applyBorder="1" applyAlignment="1" applyProtection="1">
      <alignment horizontal="center" vertical="center" wrapText="1"/>
      <protection locked="0"/>
    </xf>
    <xf numFmtId="44" fontId="2" fillId="2" borderId="0" xfId="9" applyFont="1" applyFill="1" applyBorder="1" applyAlignment="1" applyProtection="1">
      <alignment horizontal="center" vertical="center" wrapText="1"/>
      <protection locked="0"/>
    </xf>
    <xf numFmtId="164" fontId="2" fillId="2" borderId="0" xfId="9" applyNumberFormat="1" applyFont="1" applyFill="1" applyBorder="1" applyAlignment="1" applyProtection="1">
      <alignment horizontal="center" vertical="center" wrapText="1"/>
      <protection locked="0"/>
    </xf>
    <xf numFmtId="9" fontId="44" fillId="15" borderId="12" xfId="4" applyFont="1" applyFill="1" applyBorder="1" applyAlignment="1">
      <alignment horizontal="center" vertical="center" wrapText="1"/>
    </xf>
    <xf numFmtId="3" fontId="49" fillId="19" borderId="0" xfId="3" applyNumberFormat="1" applyFont="1" applyFill="1" applyBorder="1" applyAlignment="1" applyProtection="1">
      <alignment vertical="center" wrapText="1"/>
      <protection locked="0"/>
    </xf>
    <xf numFmtId="3" fontId="7" fillId="0" borderId="0" xfId="5" applyNumberFormat="1" applyFont="1"/>
    <xf numFmtId="164" fontId="7" fillId="7" borderId="0" xfId="3" applyNumberFormat="1" applyFont="1" applyFill="1" applyBorder="1" applyProtection="1">
      <protection locked="0"/>
    </xf>
    <xf numFmtId="44" fontId="2" fillId="2" borderId="0" xfId="9" applyFont="1" applyFill="1" applyBorder="1" applyAlignment="1" applyProtection="1">
      <alignment horizontal="center" vertical="center" wrapText="1"/>
      <protection locked="0"/>
    </xf>
    <xf numFmtId="164" fontId="42" fillId="2" borderId="14" xfId="3" applyNumberFormat="1" applyFont="1" applyFill="1" applyBorder="1" applyAlignment="1" applyProtection="1">
      <alignment horizontal="center" vertical="center" wrapText="1"/>
      <protection locked="0"/>
    </xf>
    <xf numFmtId="166" fontId="7" fillId="0" borderId="0" xfId="5" applyNumberFormat="1" applyFont="1"/>
    <xf numFmtId="9" fontId="2" fillId="2" borderId="0" xfId="0" applyNumberFormat="1" applyFont="1" applyFill="1" applyBorder="1" applyAlignment="1" applyProtection="1">
      <alignment horizontal="center" vertical="center" wrapText="1"/>
      <protection locked="0"/>
    </xf>
    <xf numFmtId="9" fontId="9" fillId="2" borderId="12" xfId="0" applyNumberFormat="1" applyFont="1" applyFill="1" applyBorder="1" applyAlignment="1">
      <alignment horizontal="center" vertical="center"/>
    </xf>
    <xf numFmtId="44" fontId="2" fillId="2" borderId="0" xfId="9" applyFont="1" applyFill="1" applyBorder="1" applyAlignment="1" applyProtection="1">
      <alignment horizontal="center" vertical="center" wrapText="1"/>
      <protection locked="0"/>
    </xf>
    <xf numFmtId="44" fontId="2" fillId="2" borderId="14" xfId="9" applyFont="1" applyFill="1" applyBorder="1" applyAlignment="1" applyProtection="1">
      <alignment horizontal="center" vertical="center" wrapText="1"/>
      <protection locked="0"/>
    </xf>
    <xf numFmtId="164" fontId="42" fillId="2" borderId="0" xfId="3" applyNumberFormat="1" applyFont="1" applyFill="1" applyBorder="1" applyAlignment="1" applyProtection="1">
      <alignment vertical="center" wrapText="1"/>
      <protection locked="0"/>
    </xf>
    <xf numFmtId="164" fontId="42" fillId="2" borderId="13" xfId="3" applyNumberFormat="1" applyFont="1" applyFill="1" applyBorder="1" applyAlignment="1" applyProtection="1">
      <alignment vertical="center" wrapText="1"/>
      <protection locked="0"/>
    </xf>
    <xf numFmtId="164" fontId="8" fillId="9" borderId="14" xfId="3" applyNumberFormat="1" applyFont="1" applyFill="1" applyBorder="1" applyAlignment="1" applyProtection="1">
      <alignment horizontal="center" vertical="center"/>
      <protection locked="0" hidden="1"/>
    </xf>
    <xf numFmtId="0" fontId="44" fillId="13" borderId="14" xfId="0" applyFont="1" applyFill="1" applyBorder="1" applyAlignment="1" applyProtection="1">
      <alignment vertical="center" wrapText="1"/>
      <protection locked="0"/>
    </xf>
    <xf numFmtId="9" fontId="44" fillId="13" borderId="0" xfId="4" applyFont="1" applyFill="1" applyBorder="1" applyAlignment="1">
      <alignment horizontal="center" vertical="center" wrapText="1"/>
    </xf>
    <xf numFmtId="0" fontId="44" fillId="13" borderId="0" xfId="0" applyFont="1" applyFill="1" applyBorder="1" applyAlignment="1">
      <alignment vertical="center" wrapText="1"/>
    </xf>
    <xf numFmtId="0" fontId="2" fillId="13" borderId="0" xfId="0" applyFont="1" applyFill="1" applyBorder="1"/>
    <xf numFmtId="0" fontId="2" fillId="2" borderId="13" xfId="0" applyFont="1" applyFill="1" applyBorder="1" applyAlignment="1"/>
    <xf numFmtId="9" fontId="9" fillId="2" borderId="13" xfId="0" applyNumberFormat="1" applyFont="1" applyFill="1" applyBorder="1" applyAlignment="1">
      <alignment horizontal="center" vertical="center"/>
    </xf>
    <xf numFmtId="164" fontId="6" fillId="2" borderId="0" xfId="0" applyNumberFormat="1" applyFont="1" applyFill="1" applyBorder="1" applyAlignment="1">
      <alignment vertical="center"/>
    </xf>
    <xf numFmtId="9" fontId="9" fillId="2" borderId="12" xfId="4" applyNumberFormat="1" applyFont="1" applyFill="1" applyBorder="1" applyAlignment="1">
      <alignment horizontal="center" vertical="center"/>
    </xf>
    <xf numFmtId="10" fontId="55" fillId="13" borderId="0" xfId="4" applyNumberFormat="1" applyFont="1" applyFill="1" applyBorder="1" applyAlignment="1">
      <alignment horizontal="center" vertical="center" wrapText="1"/>
    </xf>
    <xf numFmtId="164" fontId="2" fillId="2" borderId="13" xfId="0" applyNumberFormat="1" applyFont="1" applyFill="1" applyBorder="1" applyAlignment="1">
      <alignment vertical="center"/>
    </xf>
    <xf numFmtId="10" fontId="9" fillId="2" borderId="13" xfId="0" applyNumberFormat="1" applyFont="1" applyFill="1" applyBorder="1" applyAlignment="1">
      <alignment horizontal="center" vertical="center"/>
    </xf>
    <xf numFmtId="164" fontId="6" fillId="2" borderId="0" xfId="3" applyNumberFormat="1" applyFont="1" applyFill="1" applyBorder="1" applyAlignment="1">
      <alignment horizontal="center" vertical="center"/>
    </xf>
    <xf numFmtId="164" fontId="6" fillId="2" borderId="13" xfId="3" applyNumberFormat="1" applyFont="1" applyFill="1" applyBorder="1" applyAlignment="1">
      <alignment horizontal="center" vertical="center"/>
    </xf>
    <xf numFmtId="44" fontId="2" fillId="2" borderId="13" xfId="9" applyFont="1" applyFill="1" applyBorder="1" applyAlignment="1" applyProtection="1">
      <alignment vertical="center" wrapText="1"/>
      <protection locked="0"/>
    </xf>
    <xf numFmtId="164" fontId="2" fillId="2" borderId="0" xfId="9" applyNumberFormat="1" applyFont="1" applyFill="1" applyBorder="1" applyAlignment="1" applyProtection="1">
      <alignment horizontal="center" vertical="center" wrapText="1"/>
      <protection locked="0"/>
    </xf>
    <xf numFmtId="165" fontId="9" fillId="2" borderId="12" xfId="0" applyNumberFormat="1" applyFont="1" applyFill="1" applyBorder="1" applyAlignment="1">
      <alignment horizontal="center" vertical="center"/>
    </xf>
    <xf numFmtId="165" fontId="55" fillId="15" borderId="13" xfId="4" applyNumberFormat="1" applyFont="1" applyFill="1" applyBorder="1" applyAlignment="1">
      <alignment vertical="center" wrapText="1"/>
    </xf>
    <xf numFmtId="9" fontId="9" fillId="2" borderId="14" xfId="0" applyNumberFormat="1" applyFont="1" applyFill="1" applyBorder="1" applyAlignment="1">
      <alignment horizontal="center" vertical="center"/>
    </xf>
    <xf numFmtId="9" fontId="9" fillId="2" borderId="0" xfId="0" applyNumberFormat="1" applyFont="1" applyFill="1" applyBorder="1" applyAlignment="1">
      <alignment horizontal="center" vertical="center"/>
    </xf>
    <xf numFmtId="0" fontId="2" fillId="2" borderId="0" xfId="0" applyFont="1" applyFill="1" applyBorder="1" applyAlignment="1"/>
    <xf numFmtId="0" fontId="6" fillId="2" borderId="0" xfId="0" applyFont="1" applyFill="1" applyBorder="1" applyAlignment="1"/>
    <xf numFmtId="165" fontId="55" fillId="14" borderId="13" xfId="4" applyNumberFormat="1" applyFont="1" applyFill="1" applyBorder="1" applyAlignment="1">
      <alignment vertical="center" wrapText="1"/>
    </xf>
    <xf numFmtId="164" fontId="2" fillId="2" borderId="0" xfId="3" applyNumberFormat="1" applyFont="1" applyFill="1" applyBorder="1" applyAlignment="1">
      <alignment vertical="center"/>
    </xf>
    <xf numFmtId="49" fontId="0" fillId="0" borderId="0" xfId="0" applyNumberFormat="1" applyAlignment="1">
      <alignment horizontal="left" vertical="center"/>
    </xf>
    <xf numFmtId="0" fontId="7"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48" fillId="2" borderId="0" xfId="0" applyFont="1" applyFill="1" applyBorder="1" applyAlignment="1" applyProtection="1">
      <alignment horizontal="justify" vertical="center" wrapText="1"/>
      <protection locked="0"/>
    </xf>
    <xf numFmtId="0" fontId="2" fillId="7" borderId="14" xfId="0" applyFont="1" applyFill="1" applyBorder="1" applyAlignment="1">
      <alignment horizontal="center"/>
    </xf>
    <xf numFmtId="0" fontId="2" fillId="7" borderId="0" xfId="0" applyFont="1" applyFill="1" applyBorder="1" applyAlignment="1">
      <alignment horizontal="center"/>
    </xf>
    <xf numFmtId="0" fontId="2" fillId="7" borderId="13" xfId="0" applyFont="1" applyFill="1" applyBorder="1" applyAlignment="1">
      <alignment horizontal="center"/>
    </xf>
    <xf numFmtId="0" fontId="3" fillId="7" borderId="14" xfId="0" applyFont="1" applyFill="1" applyBorder="1" applyAlignment="1">
      <alignment horizontal="center" vertical="center" wrapText="1"/>
    </xf>
    <xf numFmtId="0" fontId="3" fillId="7" borderId="0"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30" fillId="8" borderId="0" xfId="5" applyFont="1" applyFill="1" applyBorder="1" applyAlignment="1" applyProtection="1">
      <alignment horizontal="left" vertical="center" wrapText="1"/>
      <protection hidden="1"/>
    </xf>
    <xf numFmtId="0" fontId="13" fillId="7" borderId="12" xfId="5" applyFont="1" applyFill="1" applyBorder="1" applyAlignment="1" applyProtection="1">
      <alignment horizontal="justify" vertical="center" wrapText="1"/>
      <protection locked="0"/>
    </xf>
    <xf numFmtId="0" fontId="31" fillId="8" borderId="0" xfId="5" applyFont="1" applyFill="1" applyBorder="1" applyAlignment="1" applyProtection="1">
      <alignment horizontal="left" wrapText="1"/>
      <protection locked="0"/>
    </xf>
    <xf numFmtId="0" fontId="31" fillId="8" borderId="0" xfId="5" applyFont="1" applyFill="1" applyBorder="1" applyAlignment="1" applyProtection="1">
      <alignment horizontal="left" vertical="center" wrapText="1"/>
      <protection locked="0"/>
    </xf>
    <xf numFmtId="0" fontId="2" fillId="7" borderId="12" xfId="5" applyFont="1" applyFill="1" applyBorder="1" applyAlignment="1" applyProtection="1">
      <alignment horizontal="center" vertical="center" wrapText="1"/>
      <protection locked="0"/>
    </xf>
    <xf numFmtId="0" fontId="29" fillId="8" borderId="0" xfId="5" applyFont="1" applyFill="1" applyBorder="1" applyAlignment="1" applyProtection="1">
      <alignment horizontal="left" vertical="center" wrapText="1"/>
    </xf>
    <xf numFmtId="164" fontId="2" fillId="7" borderId="0" xfId="3" applyNumberFormat="1" applyFont="1" applyFill="1" applyBorder="1" applyAlignment="1" applyProtection="1">
      <alignment horizontal="right" vertical="center" wrapText="1"/>
      <protection locked="0"/>
    </xf>
    <xf numFmtId="0" fontId="30" fillId="2" borderId="13" xfId="5" applyFont="1" applyFill="1" applyBorder="1" applyAlignment="1" applyProtection="1">
      <alignment horizontal="center" vertical="center" wrapText="1"/>
      <protection hidden="1"/>
    </xf>
    <xf numFmtId="0" fontId="29" fillId="2" borderId="0" xfId="5" applyFont="1" applyFill="1" applyBorder="1" applyAlignment="1">
      <alignment horizontal="left" vertical="center" wrapText="1"/>
    </xf>
    <xf numFmtId="0" fontId="30" fillId="2" borderId="13" xfId="5" applyFont="1" applyFill="1" applyBorder="1" applyAlignment="1" applyProtection="1">
      <alignment horizontal="left" vertical="center" wrapText="1"/>
      <protection hidden="1"/>
    </xf>
    <xf numFmtId="0" fontId="2" fillId="7" borderId="12" xfId="5" applyFont="1" applyFill="1" applyBorder="1" applyAlignment="1" applyProtection="1">
      <alignment horizontal="left" vertical="center" wrapText="1"/>
    </xf>
    <xf numFmtId="0" fontId="30" fillId="2" borderId="12" xfId="5" applyFont="1" applyFill="1" applyBorder="1" applyAlignment="1" applyProtection="1">
      <alignment horizontal="left" vertical="center" wrapText="1"/>
      <protection hidden="1"/>
    </xf>
    <xf numFmtId="0" fontId="2" fillId="7" borderId="12" xfId="5" applyFont="1" applyFill="1" applyBorder="1" applyAlignment="1" applyProtection="1">
      <alignment horizontal="left" vertical="center" wrapText="1"/>
      <protection locked="0"/>
    </xf>
    <xf numFmtId="0" fontId="3" fillId="7" borderId="10" xfId="5" applyFont="1" applyFill="1" applyBorder="1" applyAlignment="1">
      <alignment horizontal="center" vertical="center"/>
    </xf>
    <xf numFmtId="0" fontId="3" fillId="7" borderId="0" xfId="5" applyFont="1" applyFill="1" applyBorder="1" applyAlignment="1">
      <alignment horizontal="center" vertical="center"/>
    </xf>
    <xf numFmtId="0" fontId="30" fillId="2" borderId="0" xfId="5" applyFont="1" applyFill="1" applyBorder="1" applyAlignment="1" applyProtection="1">
      <alignment horizontal="left" vertical="center" wrapText="1"/>
      <protection hidden="1"/>
    </xf>
    <xf numFmtId="0" fontId="30" fillId="2" borderId="14" xfId="5" applyFont="1" applyFill="1" applyBorder="1" applyAlignment="1" applyProtection="1">
      <alignment horizontal="left" wrapText="1"/>
      <protection hidden="1"/>
    </xf>
    <xf numFmtId="0" fontId="54" fillId="7" borderId="14" xfId="5" applyFont="1" applyFill="1" applyBorder="1" applyAlignment="1" applyProtection="1">
      <alignment horizontal="left" vertical="center" wrapText="1"/>
      <protection hidden="1"/>
    </xf>
    <xf numFmtId="0" fontId="54" fillId="7" borderId="0" xfId="5" applyFont="1" applyFill="1" applyBorder="1" applyAlignment="1" applyProtection="1">
      <alignment horizontal="left" vertical="center" wrapText="1"/>
      <protection hidden="1"/>
    </xf>
    <xf numFmtId="0" fontId="54" fillId="7" borderId="13" xfId="5" applyFont="1" applyFill="1" applyBorder="1" applyAlignment="1" applyProtection="1">
      <alignment horizontal="left" vertical="center" wrapText="1"/>
      <protection hidden="1"/>
    </xf>
    <xf numFmtId="0" fontId="30" fillId="2" borderId="0" xfId="5" applyFont="1" applyFill="1" applyBorder="1" applyAlignment="1" applyProtection="1">
      <alignment horizontal="left" wrapText="1"/>
      <protection hidden="1"/>
    </xf>
    <xf numFmtId="0" fontId="5" fillId="7" borderId="11" xfId="5" applyFont="1" applyFill="1" applyBorder="1" applyAlignment="1">
      <alignment horizontal="center" vertical="center"/>
    </xf>
    <xf numFmtId="0" fontId="29" fillId="2" borderId="0" xfId="5" applyFont="1" applyFill="1" applyBorder="1" applyAlignment="1" applyProtection="1">
      <alignment horizontal="left" vertical="center" wrapText="1"/>
    </xf>
    <xf numFmtId="0" fontId="30" fillId="2" borderId="13" xfId="5" applyFont="1" applyFill="1" applyBorder="1" applyAlignment="1" applyProtection="1">
      <alignment horizontal="left" wrapText="1"/>
      <protection hidden="1"/>
    </xf>
    <xf numFmtId="164" fontId="2" fillId="7" borderId="12" xfId="3" applyNumberFormat="1" applyFont="1" applyFill="1" applyBorder="1" applyAlignment="1" applyProtection="1">
      <alignment horizontal="right" vertical="center" wrapText="1"/>
      <protection locked="0"/>
    </xf>
    <xf numFmtId="0" fontId="2" fillId="7" borderId="12" xfId="5" applyFont="1" applyFill="1" applyBorder="1" applyAlignment="1" applyProtection="1">
      <alignment horizontal="justify" vertical="center" wrapText="1"/>
      <protection locked="0"/>
    </xf>
    <xf numFmtId="0" fontId="39" fillId="7" borderId="14" xfId="5" applyFont="1" applyFill="1" applyBorder="1" applyAlignment="1" applyProtection="1">
      <alignment horizontal="left" vertical="center" wrapText="1"/>
      <protection hidden="1"/>
    </xf>
    <xf numFmtId="0" fontId="39" fillId="7" borderId="0" xfId="5" applyFont="1" applyFill="1" applyBorder="1" applyAlignment="1" applyProtection="1">
      <alignment horizontal="left" vertical="center" wrapText="1"/>
      <protection hidden="1"/>
    </xf>
    <xf numFmtId="0" fontId="39" fillId="7" borderId="13" xfId="5" applyFont="1" applyFill="1" applyBorder="1" applyAlignment="1" applyProtection="1">
      <alignment horizontal="left" vertical="center" wrapText="1"/>
      <protection hidden="1"/>
    </xf>
    <xf numFmtId="0" fontId="2" fillId="7" borderId="14" xfId="5" applyFont="1" applyFill="1" applyBorder="1" applyAlignment="1" applyProtection="1">
      <alignment horizontal="justify" vertical="center" wrapText="1"/>
    </xf>
    <xf numFmtId="0" fontId="2" fillId="7" borderId="0" xfId="5" applyFont="1" applyFill="1" applyBorder="1" applyAlignment="1" applyProtection="1">
      <alignment horizontal="justify" vertical="center" wrapText="1"/>
    </xf>
    <xf numFmtId="0" fontId="2" fillId="7" borderId="13" xfId="5" applyFont="1" applyFill="1" applyBorder="1" applyAlignment="1" applyProtection="1">
      <alignment horizontal="justify" vertical="center" wrapText="1"/>
    </xf>
    <xf numFmtId="0" fontId="42" fillId="7" borderId="14" xfId="5" applyFont="1" applyFill="1" applyBorder="1" applyAlignment="1" applyProtection="1">
      <alignment horizontal="justify" vertical="center" wrapText="1"/>
      <protection locked="0" hidden="1"/>
    </xf>
    <xf numFmtId="0" fontId="42" fillId="7" borderId="0" xfId="5" applyFont="1" applyFill="1" applyBorder="1" applyAlignment="1" applyProtection="1">
      <alignment horizontal="justify" vertical="center" wrapText="1"/>
      <protection locked="0" hidden="1"/>
    </xf>
    <xf numFmtId="0" fontId="42" fillId="7" borderId="13" xfId="5" applyFont="1" applyFill="1" applyBorder="1" applyAlignment="1" applyProtection="1">
      <alignment horizontal="justify" vertical="center" wrapText="1"/>
      <protection locked="0" hidden="1"/>
    </xf>
    <xf numFmtId="0" fontId="2" fillId="7" borderId="14" xfId="5" applyFont="1" applyFill="1" applyBorder="1" applyAlignment="1" applyProtection="1">
      <alignment horizontal="left" vertical="center" wrapText="1"/>
    </xf>
    <xf numFmtId="0" fontId="2" fillId="7" borderId="0" xfId="5" applyFont="1" applyFill="1" applyBorder="1" applyAlignment="1" applyProtection="1">
      <alignment horizontal="left" vertical="center" wrapText="1"/>
    </xf>
    <xf numFmtId="0" fontId="2" fillId="7" borderId="13" xfId="5" applyFont="1" applyFill="1" applyBorder="1" applyAlignment="1" applyProtection="1">
      <alignment horizontal="left" vertical="center" wrapText="1"/>
    </xf>
    <xf numFmtId="164" fontId="11" fillId="2" borderId="15" xfId="5" applyNumberFormat="1" applyFont="1" applyFill="1" applyBorder="1" applyAlignment="1" applyProtection="1">
      <alignment horizontal="left" vertical="center"/>
    </xf>
    <xf numFmtId="0" fontId="11" fillId="2" borderId="12" xfId="5" applyFont="1" applyFill="1" applyBorder="1" applyAlignment="1" applyProtection="1">
      <alignment horizontal="left" vertical="center"/>
    </xf>
    <xf numFmtId="0" fontId="11" fillId="2" borderId="16" xfId="5" applyFont="1" applyFill="1" applyBorder="1" applyAlignment="1" applyProtection="1">
      <alignment horizontal="left" vertical="center"/>
    </xf>
    <xf numFmtId="164" fontId="2" fillId="7" borderId="12" xfId="3" applyNumberFormat="1" applyFont="1" applyFill="1" applyBorder="1" applyAlignment="1" applyProtection="1">
      <alignment horizontal="center" vertical="center" wrapText="1"/>
      <protection locked="0"/>
    </xf>
    <xf numFmtId="164" fontId="2" fillId="2" borderId="0" xfId="9" applyNumberFormat="1" applyFont="1" applyFill="1" applyBorder="1" applyAlignment="1" applyProtection="1">
      <alignment horizontal="center" vertical="center" wrapText="1"/>
      <protection locked="0"/>
    </xf>
    <xf numFmtId="164" fontId="2" fillId="2" borderId="13" xfId="9" applyNumberFormat="1" applyFont="1" applyFill="1" applyBorder="1" applyAlignment="1" applyProtection="1">
      <alignment horizontal="center" vertical="center" wrapText="1"/>
      <protection locked="0"/>
    </xf>
    <xf numFmtId="164" fontId="2" fillId="2" borderId="14" xfId="9" applyNumberFormat="1" applyFont="1" applyFill="1" applyBorder="1" applyAlignment="1" applyProtection="1">
      <alignment horizontal="center" vertical="center" wrapText="1"/>
      <protection locked="0"/>
    </xf>
    <xf numFmtId="0" fontId="56" fillId="14" borderId="13" xfId="0" applyFont="1" applyFill="1" applyBorder="1" applyAlignment="1" applyProtection="1">
      <alignment horizontal="left" vertical="center" wrapText="1"/>
      <protection locked="0"/>
    </xf>
    <xf numFmtId="0" fontId="14" fillId="2" borderId="14"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56" fillId="17" borderId="13" xfId="0" applyFont="1" applyFill="1" applyBorder="1" applyAlignment="1" applyProtection="1">
      <alignment horizontal="left" vertical="center" wrapText="1"/>
      <protection locked="0"/>
    </xf>
    <xf numFmtId="0" fontId="4" fillId="2" borderId="10" xfId="0" applyFont="1" applyFill="1" applyBorder="1" applyAlignment="1" applyProtection="1">
      <alignment horizontal="center" vertical="center"/>
      <protection locked="0"/>
    </xf>
    <xf numFmtId="0" fontId="56" fillId="9" borderId="12" xfId="0" applyFont="1" applyFill="1" applyBorder="1" applyAlignment="1" applyProtection="1">
      <alignment horizontal="left" vertical="center" wrapText="1"/>
      <protection locked="0"/>
    </xf>
    <xf numFmtId="9" fontId="44" fillId="9" borderId="12" xfId="0" applyNumberFormat="1" applyFont="1" applyFill="1" applyBorder="1" applyAlignment="1" applyProtection="1">
      <alignment horizontal="center" vertical="center" wrapText="1"/>
      <protection locked="0"/>
    </xf>
    <xf numFmtId="9" fontId="2" fillId="2" borderId="14" xfId="0" applyNumberFormat="1" applyFont="1" applyFill="1" applyBorder="1" applyAlignment="1" applyProtection="1">
      <alignment horizontal="center" vertical="center" wrapText="1"/>
      <protection locked="0"/>
    </xf>
    <xf numFmtId="9" fontId="2" fillId="2" borderId="0" xfId="0" applyNumberFormat="1" applyFont="1" applyFill="1" applyBorder="1" applyAlignment="1" applyProtection="1">
      <alignment horizontal="center" vertical="center" wrapText="1"/>
      <protection locked="0"/>
    </xf>
    <xf numFmtId="49" fontId="2" fillId="2" borderId="14" xfId="9" applyNumberFormat="1" applyFont="1" applyFill="1" applyBorder="1" applyAlignment="1" applyProtection="1">
      <alignment horizontal="center" vertical="center" wrapText="1"/>
      <protection locked="0"/>
    </xf>
    <xf numFmtId="49" fontId="2" fillId="2" borderId="0" xfId="9" applyNumberFormat="1" applyFont="1" applyFill="1" applyBorder="1" applyAlignment="1" applyProtection="1">
      <alignment horizontal="center" vertical="center" wrapText="1"/>
      <protection locked="0"/>
    </xf>
    <xf numFmtId="49" fontId="2" fillId="2" borderId="13" xfId="9" applyNumberFormat="1" applyFont="1" applyFill="1" applyBorder="1" applyAlignment="1" applyProtection="1">
      <alignment horizontal="center" vertical="center" wrapText="1"/>
      <protection locked="0"/>
    </xf>
    <xf numFmtId="0" fontId="44" fillId="15" borderId="13" xfId="0" applyFont="1" applyFill="1" applyBorder="1" applyAlignment="1" applyProtection="1">
      <alignment horizontal="center" vertical="center" wrapText="1"/>
      <protection locked="0"/>
    </xf>
    <xf numFmtId="0" fontId="37" fillId="2" borderId="14"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56" fillId="15" borderId="12" xfId="0" applyFont="1" applyFill="1" applyBorder="1" applyAlignment="1" applyProtection="1">
      <alignment horizontal="left" vertical="center" wrapText="1"/>
      <protection locked="0"/>
    </xf>
    <xf numFmtId="0" fontId="33" fillId="16" borderId="0" xfId="0" applyFont="1" applyFill="1" applyBorder="1" applyAlignment="1" applyProtection="1">
      <alignment horizontal="center" vertical="center" wrapText="1"/>
    </xf>
    <xf numFmtId="0" fontId="57" fillId="16" borderId="0" xfId="5" applyFont="1" applyFill="1" applyBorder="1" applyAlignment="1" applyProtection="1">
      <alignment horizontal="center" vertical="center" wrapText="1"/>
      <protection hidden="1"/>
    </xf>
    <xf numFmtId="0" fontId="3" fillId="16" borderId="0" xfId="0" applyFont="1" applyFill="1" applyBorder="1" applyAlignment="1" applyProtection="1">
      <alignment horizontal="center" vertical="center" wrapText="1"/>
    </xf>
    <xf numFmtId="44" fontId="2" fillId="2" borderId="0" xfId="9" applyFont="1" applyFill="1" applyBorder="1" applyAlignment="1">
      <alignment horizontal="center" vertical="center"/>
    </xf>
    <xf numFmtId="164" fontId="2" fillId="2" borderId="0" xfId="9" applyNumberFormat="1" applyFont="1" applyFill="1" applyBorder="1" applyAlignment="1">
      <alignment horizontal="center" vertical="center"/>
    </xf>
    <xf numFmtId="0" fontId="44" fillId="17" borderId="13" xfId="0" applyFont="1" applyFill="1" applyBorder="1" applyAlignment="1" applyProtection="1">
      <alignment horizontal="center" vertical="center" wrapText="1"/>
      <protection locked="0"/>
    </xf>
    <xf numFmtId="9" fontId="9" fillId="2" borderId="12" xfId="0" applyNumberFormat="1" applyFont="1" applyFill="1" applyBorder="1" applyAlignment="1">
      <alignment horizontal="center" vertical="center"/>
    </xf>
    <xf numFmtId="0" fontId="10"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0" fillId="16" borderId="0"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9" fontId="45" fillId="2" borderId="0" xfId="0" applyNumberFormat="1" applyFont="1" applyFill="1" applyBorder="1" applyAlignment="1" applyProtection="1">
      <alignment horizontal="center" vertical="center" wrapText="1"/>
      <protection locked="0"/>
    </xf>
    <xf numFmtId="3" fontId="47" fillId="2" borderId="0" xfId="0" applyNumberFormat="1" applyFont="1" applyFill="1" applyBorder="1" applyAlignment="1" applyProtection="1">
      <alignment horizontal="center" vertical="center"/>
      <protection locked="0"/>
    </xf>
    <xf numFmtId="9" fontId="45" fillId="2" borderId="0" xfId="0" applyNumberFormat="1" applyFont="1" applyFill="1" applyBorder="1" applyAlignment="1" applyProtection="1">
      <alignment vertical="center" wrapText="1"/>
      <protection locked="0"/>
    </xf>
    <xf numFmtId="164" fontId="6" fillId="2" borderId="0" xfId="0" applyNumberFormat="1" applyFont="1" applyFill="1" applyBorder="1" applyAlignment="1" applyProtection="1">
      <alignment horizontal="center" vertical="center"/>
      <protection locked="0"/>
    </xf>
    <xf numFmtId="44" fontId="2" fillId="2" borderId="0" xfId="9"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14" fillId="2" borderId="0" xfId="0"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protection locked="0"/>
    </xf>
    <xf numFmtId="0" fontId="56" fillId="13" borderId="14" xfId="0" applyFont="1" applyFill="1" applyBorder="1" applyAlignment="1" applyProtection="1">
      <alignment horizontal="left" vertical="center" wrapText="1"/>
      <protection locked="0"/>
    </xf>
    <xf numFmtId="0" fontId="44" fillId="13" borderId="0" xfId="0" applyFont="1" applyFill="1" applyBorder="1" applyAlignment="1">
      <alignment horizontal="center" vertical="center" wrapText="1"/>
    </xf>
    <xf numFmtId="0" fontId="44" fillId="14" borderId="13" xfId="0" applyFont="1" applyFill="1" applyBorder="1" applyAlignment="1">
      <alignment horizontal="center" vertical="center" wrapText="1"/>
    </xf>
    <xf numFmtId="44" fontId="2" fillId="2" borderId="14" xfId="9" applyFont="1" applyFill="1" applyBorder="1" applyAlignment="1" applyProtection="1">
      <alignment horizontal="center" vertical="center" wrapText="1"/>
      <protection locked="0"/>
    </xf>
    <xf numFmtId="0" fontId="49" fillId="2" borderId="0" xfId="5" applyFont="1" applyFill="1" applyAlignment="1">
      <alignment horizontal="center" vertical="center"/>
    </xf>
    <xf numFmtId="164" fontId="42" fillId="2" borderId="0" xfId="3" applyNumberFormat="1" applyFont="1" applyFill="1" applyBorder="1" applyAlignment="1" applyProtection="1">
      <alignment horizontal="center" vertical="center" wrapText="1"/>
      <protection locked="0"/>
    </xf>
    <xf numFmtId="164" fontId="42" fillId="2" borderId="13" xfId="3" applyNumberFormat="1" applyFont="1" applyFill="1" applyBorder="1" applyAlignment="1" applyProtection="1">
      <alignment horizontal="center" vertical="center" wrapText="1"/>
      <protection locked="0"/>
    </xf>
    <xf numFmtId="0" fontId="19" fillId="9" borderId="12" xfId="5" applyFont="1" applyFill="1" applyBorder="1" applyAlignment="1" applyProtection="1">
      <alignment horizontal="left" vertical="center" wrapText="1"/>
      <protection locked="0"/>
    </xf>
    <xf numFmtId="9" fontId="2" fillId="12" borderId="12" xfId="5" applyNumberFormat="1" applyFont="1" applyFill="1" applyBorder="1" applyAlignment="1" applyProtection="1">
      <alignment horizontal="left" vertical="center" wrapText="1"/>
      <protection locked="0"/>
    </xf>
    <xf numFmtId="0" fontId="2" fillId="12" borderId="12" xfId="5" applyFont="1" applyFill="1" applyBorder="1" applyAlignment="1" applyProtection="1">
      <alignment horizontal="left" vertical="center" wrapText="1"/>
      <protection locked="0"/>
    </xf>
    <xf numFmtId="0" fontId="9" fillId="16" borderId="0" xfId="5" applyFont="1" applyFill="1" applyBorder="1" applyAlignment="1" applyProtection="1">
      <alignment horizontal="center" vertical="center" wrapText="1"/>
    </xf>
    <xf numFmtId="0" fontId="30" fillId="7" borderId="12" xfId="5" applyFont="1" applyFill="1" applyBorder="1" applyAlignment="1" applyProtection="1">
      <alignment horizontal="center" vertical="center" wrapText="1"/>
      <protection hidden="1"/>
    </xf>
    <xf numFmtId="0" fontId="30" fillId="7" borderId="12" xfId="5" applyFont="1" applyFill="1" applyBorder="1" applyAlignment="1" applyProtection="1">
      <alignment horizontal="center" vertical="center" wrapText="1"/>
      <protection locked="0" hidden="1"/>
    </xf>
    <xf numFmtId="0" fontId="19" fillId="9" borderId="12" xfId="5" applyFont="1" applyFill="1" applyBorder="1" applyAlignment="1" applyProtection="1">
      <alignment horizontal="left" vertical="center" wrapText="1"/>
      <protection locked="0" hidden="1"/>
    </xf>
    <xf numFmtId="9" fontId="2" fillId="12" borderId="12" xfId="5" applyNumberFormat="1" applyFont="1" applyFill="1" applyBorder="1" applyAlignment="1" applyProtection="1">
      <alignment horizontal="justify" vertical="center" wrapText="1"/>
      <protection locked="0" hidden="1"/>
    </xf>
    <xf numFmtId="0" fontId="2" fillId="12" borderId="12" xfId="5" applyFont="1" applyFill="1" applyBorder="1" applyAlignment="1" applyProtection="1">
      <alignment horizontal="justify" vertical="center" wrapText="1"/>
      <protection locked="0" hidden="1"/>
    </xf>
    <xf numFmtId="164" fontId="42" fillId="2" borderId="14" xfId="3" applyNumberFormat="1" applyFont="1" applyFill="1" applyBorder="1" applyAlignment="1" applyProtection="1">
      <alignment horizontal="center" vertical="center" wrapText="1"/>
      <protection locked="0"/>
    </xf>
    <xf numFmtId="0" fontId="42" fillId="2" borderId="14" xfId="5" applyFont="1" applyFill="1" applyBorder="1" applyAlignment="1" applyProtection="1">
      <alignment horizontal="center" vertical="center" wrapText="1"/>
      <protection locked="0" hidden="1"/>
    </xf>
    <xf numFmtId="0" fontId="42" fillId="2" borderId="0" xfId="5" applyFont="1" applyFill="1" applyBorder="1" applyAlignment="1" applyProtection="1">
      <alignment horizontal="center" vertical="center" wrapText="1"/>
      <protection locked="0" hidden="1"/>
    </xf>
    <xf numFmtId="0" fontId="42" fillId="2" borderId="13" xfId="5" applyFont="1" applyFill="1" applyBorder="1" applyAlignment="1" applyProtection="1">
      <alignment horizontal="center" vertical="center" wrapText="1"/>
      <protection locked="0" hidden="1"/>
    </xf>
    <xf numFmtId="0" fontId="2" fillId="7" borderId="14" xfId="5" applyFont="1" applyFill="1" applyBorder="1" applyAlignment="1" applyProtection="1">
      <alignment horizontal="center" vertical="center" wrapText="1"/>
      <protection locked="0" hidden="1"/>
    </xf>
    <xf numFmtId="0" fontId="2" fillId="7" borderId="0" xfId="5" applyFont="1" applyFill="1" applyBorder="1" applyAlignment="1" applyProtection="1">
      <alignment horizontal="center" vertical="center" wrapText="1"/>
      <protection locked="0" hidden="1"/>
    </xf>
    <xf numFmtId="0" fontId="2" fillId="7" borderId="13" xfId="5" applyFont="1" applyFill="1" applyBorder="1" applyAlignment="1" applyProtection="1">
      <alignment horizontal="center" vertical="center" wrapText="1"/>
      <protection locked="0" hidden="1"/>
    </xf>
    <xf numFmtId="0" fontId="30" fillId="10" borderId="13" xfId="5" applyFont="1" applyFill="1" applyBorder="1" applyAlignment="1" applyProtection="1">
      <alignment horizontal="left" vertical="center" wrapText="1"/>
      <protection hidden="1"/>
    </xf>
    <xf numFmtId="14" fontId="30" fillId="7" borderId="12" xfId="5" applyNumberFormat="1" applyFont="1" applyFill="1" applyBorder="1" applyAlignment="1" applyProtection="1">
      <alignment horizontal="center" vertical="center" wrapText="1"/>
      <protection locked="0" hidden="1"/>
    </xf>
  </cellXfs>
  <cellStyles count="10">
    <cellStyle name="Moneda" xfId="3" builtinId="4"/>
    <cellStyle name="Moneda 2" xfId="9"/>
    <cellStyle name="Normal" xfId="0" builtinId="0"/>
    <cellStyle name="Normal 2" xfId="5"/>
    <cellStyle name="Normal 2 2" xfId="1"/>
    <cellStyle name="Normal 3" xfId="2"/>
    <cellStyle name="Porcentaje" xfId="4" builtinId="5"/>
    <cellStyle name="Porcentaje 2" xfId="6"/>
    <cellStyle name="Porcentaje 3" xfId="8"/>
    <cellStyle name="Porcentual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479046</xdr:colOff>
      <xdr:row>1</xdr:row>
      <xdr:rowOff>23532</xdr:rowOff>
    </xdr:from>
    <xdr:to>
      <xdr:col>1</xdr:col>
      <xdr:colOff>1535203</xdr:colOff>
      <xdr:row>3</xdr:row>
      <xdr:rowOff>342897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311" y="180414"/>
          <a:ext cx="1056157" cy="1014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554749</xdr:colOff>
      <xdr:row>1</xdr:row>
      <xdr:rowOff>41464</xdr:rowOff>
    </xdr:from>
    <xdr:to>
      <xdr:col>1</xdr:col>
      <xdr:colOff>1671975</xdr:colOff>
      <xdr:row>3</xdr:row>
      <xdr:rowOff>332656</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980" y="173349"/>
          <a:ext cx="1117226" cy="1097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675461</xdr:colOff>
      <xdr:row>1</xdr:row>
      <xdr:rowOff>91739</xdr:rowOff>
    </xdr:from>
    <xdr:to>
      <xdr:col>1</xdr:col>
      <xdr:colOff>1799194</xdr:colOff>
      <xdr:row>3</xdr:row>
      <xdr:rowOff>309847</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314" y="259827"/>
          <a:ext cx="1123733" cy="10697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293488</xdr:colOff>
      <xdr:row>1</xdr:row>
      <xdr:rowOff>63875</xdr:rowOff>
    </xdr:from>
    <xdr:to>
      <xdr:col>2</xdr:col>
      <xdr:colOff>1066000</xdr:colOff>
      <xdr:row>3</xdr:row>
      <xdr:rowOff>323605</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905" y="201458"/>
          <a:ext cx="1121762" cy="1085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386929</xdr:colOff>
      <xdr:row>1</xdr:row>
      <xdr:rowOff>55072</xdr:rowOff>
    </xdr:from>
    <xdr:to>
      <xdr:col>2</xdr:col>
      <xdr:colOff>1055119</xdr:colOff>
      <xdr:row>3</xdr:row>
      <xdr:rowOff>346264</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346" y="139739"/>
          <a:ext cx="1112690" cy="109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VIGENCIA%202018-%20INDICADORES\03.%20Proyecto%201166_Consolidaci&#243;n%20de%20la%20Gesti&#243;n%20Publica\1%20Trimestre\07.%20TIC\03.%20SEC-FT-20%20Ejecucion%20Mantenimientos%20RA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05.%20Oficina%20Asesora%20de%20Planeacion\01.%20OAP%20A%20MARZO%2031%202018\Plan%20de%20Accion%20OAP%2031-03-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5"/>
  <sheetViews>
    <sheetView topLeftCell="B146" zoomScale="85" zoomScaleNormal="85" workbookViewId="0">
      <selection activeCell="E158" sqref="E158:E166"/>
    </sheetView>
  </sheetViews>
  <sheetFormatPr baseColWidth="10" defaultRowHeight="12.75"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s>
  <sheetData>
    <row r="2" spans="1:5" x14ac:dyDescent="0.2">
      <c r="A2" s="238"/>
      <c r="B2" s="239" t="s">
        <v>534</v>
      </c>
    </row>
    <row r="3" spans="1:5" x14ac:dyDescent="0.2">
      <c r="B3" s="8" t="s">
        <v>129</v>
      </c>
    </row>
    <row r="4" spans="1:5" x14ac:dyDescent="0.2">
      <c r="B4" s="8" t="s">
        <v>130</v>
      </c>
    </row>
    <row r="5" spans="1:5" x14ac:dyDescent="0.2">
      <c r="B5" s="8" t="s">
        <v>131</v>
      </c>
    </row>
    <row r="6" spans="1:5" ht="19.5" customHeight="1" x14ac:dyDescent="0.2">
      <c r="A6" s="238"/>
      <c r="B6" s="239" t="s">
        <v>132</v>
      </c>
    </row>
    <row r="7" spans="1:5" ht="48.75" customHeight="1" x14ac:dyDescent="0.2">
      <c r="B7" s="64" t="s">
        <v>133</v>
      </c>
    </row>
    <row r="8" spans="1:5" ht="45.75" customHeight="1" x14ac:dyDescent="0.2">
      <c r="B8" s="64" t="s">
        <v>134</v>
      </c>
    </row>
    <row r="9" spans="1:5" ht="52.5" customHeight="1" x14ac:dyDescent="0.2">
      <c r="B9" s="64" t="s">
        <v>135</v>
      </c>
    </row>
    <row r="10" spans="1:5" ht="45" customHeight="1" x14ac:dyDescent="0.2">
      <c r="B10" s="64" t="s">
        <v>136</v>
      </c>
    </row>
    <row r="11" spans="1:5" ht="60" customHeight="1" x14ac:dyDescent="0.2">
      <c r="B11" s="65" t="s">
        <v>137</v>
      </c>
    </row>
    <row r="12" spans="1:5" x14ac:dyDescent="0.2">
      <c r="A12" s="69"/>
      <c r="B12" s="69"/>
    </row>
    <row r="13" spans="1:5" ht="15" x14ac:dyDescent="0.2">
      <c r="B13" s="8" t="s">
        <v>5</v>
      </c>
      <c r="E13" s="62"/>
    </row>
    <row r="14" spans="1:5" x14ac:dyDescent="0.2">
      <c r="B14" s="10" t="s">
        <v>41</v>
      </c>
    </row>
    <row r="15" spans="1:5" ht="15" x14ac:dyDescent="0.2">
      <c r="A15" s="69"/>
      <c r="B15" s="9" t="s">
        <v>6</v>
      </c>
      <c r="E15" s="63"/>
    </row>
    <row r="16" spans="1:5" x14ac:dyDescent="0.2">
      <c r="B16" s="10" t="s">
        <v>7</v>
      </c>
    </row>
    <row r="17" spans="1:16" ht="15" x14ac:dyDescent="0.2">
      <c r="B17" s="10" t="s">
        <v>8</v>
      </c>
      <c r="E17" s="63"/>
    </row>
    <row r="18" spans="1:16" x14ac:dyDescent="0.2">
      <c r="B18" s="9" t="s">
        <v>9</v>
      </c>
    </row>
    <row r="19" spans="1:16" ht="15" x14ac:dyDescent="0.2">
      <c r="B19" s="8" t="s">
        <v>10</v>
      </c>
      <c r="E19" s="63"/>
    </row>
    <row r="20" spans="1:16" x14ac:dyDescent="0.2">
      <c r="B20" s="10" t="s">
        <v>11</v>
      </c>
    </row>
    <row r="21" spans="1:16" x14ac:dyDescent="0.2">
      <c r="B21" s="9" t="s">
        <v>12</v>
      </c>
    </row>
    <row r="22" spans="1:16" x14ac:dyDescent="0.2">
      <c r="B22" s="8" t="s">
        <v>13</v>
      </c>
    </row>
    <row r="23" spans="1:16" x14ac:dyDescent="0.2">
      <c r="B23" s="10" t="s">
        <v>14</v>
      </c>
    </row>
    <row r="24" spans="1:16" x14ac:dyDescent="0.2">
      <c r="B24" s="9" t="s">
        <v>15</v>
      </c>
    </row>
    <row r="25" spans="1:16" x14ac:dyDescent="0.2">
      <c r="B25" s="8" t="s">
        <v>16</v>
      </c>
    </row>
    <row r="26" spans="1:16" x14ac:dyDescent="0.2">
      <c r="B26" s="11" t="s">
        <v>17</v>
      </c>
    </row>
    <row r="27" spans="1:16" x14ac:dyDescent="0.2">
      <c r="B27" s="11" t="s">
        <v>18</v>
      </c>
    </row>
    <row r="28" spans="1:16" ht="25.5" x14ac:dyDescent="0.2">
      <c r="B28" s="12" t="s">
        <v>19</v>
      </c>
    </row>
    <row r="29" spans="1:16" s="226" customFormat="1" x14ac:dyDescent="0.2">
      <c r="A29" s="225"/>
    </row>
    <row r="30" spans="1:16" x14ac:dyDescent="0.2">
      <c r="A30" s="227"/>
      <c r="E30" s="229" t="s">
        <v>464</v>
      </c>
      <c r="F30" s="228" t="s">
        <v>465</v>
      </c>
      <c r="G30" s="228" t="s">
        <v>466</v>
      </c>
      <c r="H30" s="228" t="s">
        <v>467</v>
      </c>
      <c r="I30" s="228" t="s">
        <v>468</v>
      </c>
      <c r="J30" s="228" t="s">
        <v>469</v>
      </c>
      <c r="K30" s="228" t="s">
        <v>470</v>
      </c>
      <c r="L30" s="228" t="s">
        <v>471</v>
      </c>
      <c r="M30" s="228"/>
      <c r="N30" s="228" t="s">
        <v>472</v>
      </c>
      <c r="O30" s="228" t="s">
        <v>473</v>
      </c>
    </row>
    <row r="31" spans="1:16" ht="18" customHeight="1" x14ac:dyDescent="0.2">
      <c r="A31" s="230" t="s">
        <v>109</v>
      </c>
      <c r="B31" s="229" t="s">
        <v>464</v>
      </c>
      <c r="C31" s="167" t="str">
        <f>'01. INFORMACION GENERAL'!J8</f>
        <v>Oficina Asesora Jurídica</v>
      </c>
      <c r="E31" s="277" t="s">
        <v>556</v>
      </c>
      <c r="F31" s="232" t="s">
        <v>104</v>
      </c>
      <c r="G31" s="277" t="s">
        <v>555</v>
      </c>
      <c r="H31" s="277" t="s">
        <v>558</v>
      </c>
      <c r="I31" s="277" t="s">
        <v>559</v>
      </c>
      <c r="J31" s="277" t="s">
        <v>560</v>
      </c>
      <c r="K31" s="232" t="s">
        <v>478</v>
      </c>
      <c r="L31" s="277" t="s">
        <v>557</v>
      </c>
      <c r="M31" s="232" t="s">
        <v>476</v>
      </c>
      <c r="O31" s="233"/>
      <c r="P31" s="282" t="s">
        <v>561</v>
      </c>
    </row>
    <row r="32" spans="1:16" ht="15" x14ac:dyDescent="0.2">
      <c r="A32" s="230" t="s">
        <v>42</v>
      </c>
      <c r="B32" s="229" t="s">
        <v>465</v>
      </c>
      <c r="C32" s="167" t="str">
        <f>VLOOKUP(C31,A31:B39,2,0)</f>
        <v>LISTA005</v>
      </c>
      <c r="E32" s="232"/>
      <c r="F32" s="232"/>
      <c r="G32" s="232"/>
      <c r="H32" s="232"/>
      <c r="I32" s="232"/>
      <c r="J32" s="232"/>
      <c r="K32" s="232"/>
      <c r="L32" s="234"/>
      <c r="M32" s="234"/>
      <c r="N32" s="233"/>
      <c r="O32" s="233"/>
      <c r="P32" s="215" t="s">
        <v>105</v>
      </c>
    </row>
    <row r="33" spans="1:16" x14ac:dyDescent="0.2">
      <c r="A33" s="230" t="s">
        <v>61</v>
      </c>
      <c r="B33" s="229" t="s">
        <v>466</v>
      </c>
      <c r="E33" s="232"/>
      <c r="F33" s="232"/>
      <c r="G33" s="232"/>
      <c r="H33" s="233"/>
      <c r="I33" s="233"/>
      <c r="J33" s="232"/>
      <c r="K33" s="233"/>
      <c r="L33" s="233"/>
      <c r="M33" s="233"/>
      <c r="N33" s="233"/>
      <c r="O33" s="233"/>
      <c r="P33" s="8" t="s">
        <v>103</v>
      </c>
    </row>
    <row r="34" spans="1:16" x14ac:dyDescent="0.2">
      <c r="A34" s="230" t="s">
        <v>110</v>
      </c>
      <c r="B34" s="229" t="s">
        <v>467</v>
      </c>
      <c r="E34" s="232"/>
      <c r="F34" s="232"/>
      <c r="G34" s="232"/>
      <c r="H34" s="233"/>
      <c r="I34" s="233"/>
      <c r="J34" s="233"/>
      <c r="K34" s="233"/>
      <c r="L34" s="233"/>
      <c r="M34" s="233"/>
      <c r="N34" s="233"/>
      <c r="O34" s="233"/>
      <c r="P34" s="8" t="s">
        <v>477</v>
      </c>
    </row>
    <row r="35" spans="1:16" x14ac:dyDescent="0.2">
      <c r="A35" s="230" t="s">
        <v>44</v>
      </c>
      <c r="B35" s="229" t="s">
        <v>468</v>
      </c>
      <c r="E35" s="232"/>
      <c r="F35" s="232"/>
      <c r="G35" s="232"/>
      <c r="I35" s="233"/>
      <c r="J35" s="233"/>
      <c r="K35" s="233"/>
      <c r="L35" s="233"/>
      <c r="M35" s="233"/>
      <c r="N35" s="233"/>
      <c r="O35" s="233"/>
    </row>
    <row r="36" spans="1:16" x14ac:dyDescent="0.2">
      <c r="A36" s="230" t="s">
        <v>45</v>
      </c>
      <c r="B36" s="229" t="s">
        <v>469</v>
      </c>
      <c r="E36" s="232"/>
      <c r="F36" s="232"/>
      <c r="G36" s="232"/>
      <c r="H36" s="233"/>
      <c r="I36" s="233"/>
      <c r="J36" s="233"/>
      <c r="K36" s="233"/>
      <c r="L36" s="233"/>
      <c r="M36" s="233"/>
      <c r="N36" s="233"/>
      <c r="O36" s="233"/>
    </row>
    <row r="37" spans="1:16" x14ac:dyDescent="0.2">
      <c r="A37" s="230" t="s">
        <v>459</v>
      </c>
      <c r="B37" s="229" t="s">
        <v>470</v>
      </c>
      <c r="E37" s="230"/>
      <c r="F37" s="230"/>
      <c r="G37" s="230"/>
    </row>
    <row r="38" spans="1:16" x14ac:dyDescent="0.2">
      <c r="A38" s="230" t="s">
        <v>47</v>
      </c>
      <c r="B38" s="229" t="s">
        <v>471</v>
      </c>
      <c r="C38" s="167"/>
      <c r="E38" s="230"/>
      <c r="F38" s="230"/>
      <c r="G38" s="230" t="s">
        <v>474</v>
      </c>
    </row>
    <row r="39" spans="1:16" x14ac:dyDescent="0.2">
      <c r="A39" s="230" t="s">
        <v>48</v>
      </c>
      <c r="B39" s="229" t="s">
        <v>472</v>
      </c>
      <c r="C39" s="167"/>
      <c r="E39" s="230"/>
      <c r="F39" s="230"/>
      <c r="G39" s="230" t="s">
        <v>475</v>
      </c>
    </row>
    <row r="40" spans="1:16" x14ac:dyDescent="0.2">
      <c r="A40" s="227"/>
      <c r="E40" s="230"/>
      <c r="F40" s="230"/>
      <c r="G40" s="230"/>
    </row>
    <row r="41" spans="1:16" s="231" customFormat="1" x14ac:dyDescent="0.2"/>
    <row r="42" spans="1:16" x14ac:dyDescent="0.2">
      <c r="B42" s="14" t="s">
        <v>21</v>
      </c>
    </row>
    <row r="43" spans="1:16" x14ac:dyDescent="0.2">
      <c r="B43" s="13" t="s">
        <v>22</v>
      </c>
    </row>
    <row r="45" spans="1:16" x14ac:dyDescent="0.2">
      <c r="B45" s="14" t="s">
        <v>23</v>
      </c>
    </row>
    <row r="46" spans="1:16" x14ac:dyDescent="0.2">
      <c r="B46" s="15">
        <v>2016</v>
      </c>
    </row>
    <row r="47" spans="1:16" x14ac:dyDescent="0.2">
      <c r="B47" s="15">
        <v>2017</v>
      </c>
    </row>
    <row r="48" spans="1:16" x14ac:dyDescent="0.2">
      <c r="B48" s="15">
        <v>2018</v>
      </c>
      <c r="C48" s="72" t="s">
        <v>109</v>
      </c>
      <c r="E48" s="8"/>
    </row>
    <row r="49" spans="2:5" x14ac:dyDescent="0.2">
      <c r="B49" s="15">
        <v>2019</v>
      </c>
      <c r="C49" s="72" t="s">
        <v>42</v>
      </c>
    </row>
    <row r="50" spans="2:5" x14ac:dyDescent="0.2">
      <c r="B50" s="15">
        <v>2020</v>
      </c>
      <c r="C50" s="72" t="s">
        <v>61</v>
      </c>
    </row>
    <row r="51" spans="2:5" x14ac:dyDescent="0.2">
      <c r="C51" s="72" t="s">
        <v>110</v>
      </c>
    </row>
    <row r="52" spans="2:5" ht="24.75" customHeight="1" x14ac:dyDescent="0.2">
      <c r="B52" s="16" t="s">
        <v>24</v>
      </c>
      <c r="C52" s="72" t="s">
        <v>44</v>
      </c>
    </row>
    <row r="53" spans="2:5" x14ac:dyDescent="0.2">
      <c r="B53" s="17" t="s">
        <v>25</v>
      </c>
      <c r="C53" s="72" t="s">
        <v>45</v>
      </c>
      <c r="E53" s="8"/>
    </row>
    <row r="54" spans="2:5" x14ac:dyDescent="0.2">
      <c r="B54" s="18" t="s">
        <v>26</v>
      </c>
      <c r="C54" s="72" t="s">
        <v>459</v>
      </c>
    </row>
    <row r="55" spans="2:5" x14ac:dyDescent="0.2">
      <c r="B55" s="19" t="s">
        <v>27</v>
      </c>
      <c r="C55" s="72" t="s">
        <v>47</v>
      </c>
    </row>
    <row r="56" spans="2:5" ht="22.5" x14ac:dyDescent="0.2">
      <c r="B56" s="16" t="s">
        <v>28</v>
      </c>
      <c r="C56" s="72" t="s">
        <v>48</v>
      </c>
      <c r="E56" s="11"/>
    </row>
    <row r="57" spans="2:5" x14ac:dyDescent="0.2">
      <c r="B57" s="16" t="s">
        <v>29</v>
      </c>
      <c r="E57" s="167"/>
    </row>
    <row r="58" spans="2:5" x14ac:dyDescent="0.2">
      <c r="B58" s="20" t="s">
        <v>30</v>
      </c>
      <c r="E58" s="167"/>
    </row>
    <row r="59" spans="2:5" x14ac:dyDescent="0.2">
      <c r="B59" s="16" t="s">
        <v>31</v>
      </c>
      <c r="E59" s="167"/>
    </row>
    <row r="60" spans="2:5" ht="54.75" customHeight="1" x14ac:dyDescent="0.2">
      <c r="B60" s="21" t="s">
        <v>32</v>
      </c>
      <c r="E60" t="s">
        <v>106</v>
      </c>
    </row>
    <row r="61" spans="2:5" ht="33.75" x14ac:dyDescent="0.2">
      <c r="B61" s="18" t="s">
        <v>33</v>
      </c>
    </row>
    <row r="62" spans="2:5" ht="22.5" x14ac:dyDescent="0.2">
      <c r="B62" s="22" t="s">
        <v>34</v>
      </c>
    </row>
    <row r="63" spans="2:5" x14ac:dyDescent="0.2">
      <c r="B63" s="18" t="s">
        <v>35</v>
      </c>
      <c r="E63" t="s">
        <v>107</v>
      </c>
    </row>
    <row r="64" spans="2:5" x14ac:dyDescent="0.2">
      <c r="B64" s="22" t="s">
        <v>58</v>
      </c>
    </row>
    <row r="65" spans="2:5" ht="22.5" x14ac:dyDescent="0.2">
      <c r="B65" s="23" t="s">
        <v>36</v>
      </c>
      <c r="E65" s="8" t="s">
        <v>477</v>
      </c>
    </row>
    <row r="66" spans="2:5" ht="22.5" x14ac:dyDescent="0.2">
      <c r="B66" s="24" t="s">
        <v>37</v>
      </c>
    </row>
    <row r="67" spans="2:5" ht="22.5" x14ac:dyDescent="0.2">
      <c r="B67" s="22" t="s">
        <v>38</v>
      </c>
    </row>
    <row r="68" spans="2:5" x14ac:dyDescent="0.2">
      <c r="B68" s="25" t="s">
        <v>39</v>
      </c>
    </row>
    <row r="69" spans="2:5" ht="22.5" x14ac:dyDescent="0.2">
      <c r="B69" s="20" t="s">
        <v>40</v>
      </c>
    </row>
    <row r="73" spans="2:5" x14ac:dyDescent="0.2">
      <c r="B73" s="8" t="s">
        <v>59</v>
      </c>
    </row>
    <row r="74" spans="2:5" x14ac:dyDescent="0.2">
      <c r="B74" s="8" t="s">
        <v>42</v>
      </c>
    </row>
    <row r="75" spans="2:5" x14ac:dyDescent="0.2">
      <c r="B75" s="8" t="s">
        <v>43</v>
      </c>
    </row>
    <row r="76" spans="2:5" x14ac:dyDescent="0.2">
      <c r="B76" s="8" t="s">
        <v>60</v>
      </c>
    </row>
    <row r="77" spans="2:5" x14ac:dyDescent="0.2">
      <c r="B77" s="8" t="s">
        <v>61</v>
      </c>
    </row>
    <row r="78" spans="2:5" x14ac:dyDescent="0.2">
      <c r="B78" s="8" t="s">
        <v>44</v>
      </c>
    </row>
    <row r="79" spans="2:5" x14ac:dyDescent="0.2">
      <c r="B79" s="8" t="s">
        <v>45</v>
      </c>
    </row>
    <row r="80" spans="2:5" x14ac:dyDescent="0.2">
      <c r="B80" s="8" t="s">
        <v>46</v>
      </c>
    </row>
    <row r="81" spans="2:3" x14ac:dyDescent="0.2">
      <c r="B81" s="8" t="s">
        <v>47</v>
      </c>
    </row>
    <row r="82" spans="2:3" x14ac:dyDescent="0.2">
      <c r="B82" s="8" t="s">
        <v>48</v>
      </c>
    </row>
    <row r="84" spans="2:3" x14ac:dyDescent="0.2">
      <c r="B84" s="11" t="s">
        <v>499</v>
      </c>
      <c r="C84" s="11"/>
    </row>
    <row r="85" spans="2:3" x14ac:dyDescent="0.2">
      <c r="B85" s="11" t="s">
        <v>500</v>
      </c>
      <c r="C85" s="11"/>
    </row>
    <row r="86" spans="2:3" x14ac:dyDescent="0.2">
      <c r="B86" s="11" t="s">
        <v>501</v>
      </c>
      <c r="C86" s="11"/>
    </row>
    <row r="87" spans="2:3" x14ac:dyDescent="0.2">
      <c r="B87" s="262" t="s">
        <v>502</v>
      </c>
      <c r="C87" s="262"/>
    </row>
    <row r="88" spans="2:3" x14ac:dyDescent="0.2">
      <c r="B88" s="11" t="s">
        <v>503</v>
      </c>
      <c r="C88" s="11"/>
    </row>
    <row r="89" spans="2:3" x14ac:dyDescent="0.2">
      <c r="B89" s="11" t="s">
        <v>504</v>
      </c>
      <c r="C89" s="11"/>
    </row>
    <row r="90" spans="2:3" x14ac:dyDescent="0.2">
      <c r="B90" s="11" t="s">
        <v>498</v>
      </c>
      <c r="C90" s="11"/>
    </row>
    <row r="91" spans="2:3" x14ac:dyDescent="0.2">
      <c r="B91" s="11" t="s">
        <v>505</v>
      </c>
      <c r="C91" s="11"/>
    </row>
    <row r="92" spans="2:3" x14ac:dyDescent="0.2">
      <c r="B92" s="262" t="s">
        <v>506</v>
      </c>
      <c r="C92" s="262"/>
    </row>
    <row r="93" spans="2:3" x14ac:dyDescent="0.2">
      <c r="B93" s="9" t="s">
        <v>79</v>
      </c>
    </row>
    <row r="94" spans="2:3" x14ac:dyDescent="0.2">
      <c r="B94" s="26" t="s">
        <v>86</v>
      </c>
    </row>
    <row r="95" spans="2:3" x14ac:dyDescent="0.2">
      <c r="B95" s="26" t="s">
        <v>80</v>
      </c>
    </row>
    <row r="96" spans="2:3" x14ac:dyDescent="0.2">
      <c r="B96" s="26" t="s">
        <v>87</v>
      </c>
    </row>
    <row r="97" spans="2:2" x14ac:dyDescent="0.2">
      <c r="B97" s="9" t="s">
        <v>145</v>
      </c>
    </row>
    <row r="98" spans="2:2" x14ac:dyDescent="0.2">
      <c r="B98" s="26" t="s">
        <v>22</v>
      </c>
    </row>
    <row r="99" spans="2:2" x14ac:dyDescent="0.2">
      <c r="B99" s="9" t="s">
        <v>6</v>
      </c>
    </row>
    <row r="100" spans="2:2" x14ac:dyDescent="0.2">
      <c r="B100" s="10" t="s">
        <v>7</v>
      </c>
    </row>
    <row r="101" spans="2:2" x14ac:dyDescent="0.2">
      <c r="B101" s="10" t="s">
        <v>8</v>
      </c>
    </row>
    <row r="102" spans="2:2" x14ac:dyDescent="0.2">
      <c r="B102" s="9" t="s">
        <v>9</v>
      </c>
    </row>
    <row r="103" spans="2:2" x14ac:dyDescent="0.2">
      <c r="B103" s="8" t="s">
        <v>10</v>
      </c>
    </row>
    <row r="104" spans="2:2" x14ac:dyDescent="0.2">
      <c r="B104" s="10" t="s">
        <v>11</v>
      </c>
    </row>
    <row r="105" spans="2:2" x14ac:dyDescent="0.2">
      <c r="B105" s="9" t="s">
        <v>12</v>
      </c>
    </row>
    <row r="106" spans="2:2" x14ac:dyDescent="0.2">
      <c r="B106" s="8" t="s">
        <v>13</v>
      </c>
    </row>
    <row r="107" spans="2:2" x14ac:dyDescent="0.2">
      <c r="B107" s="10" t="s">
        <v>14</v>
      </c>
    </row>
    <row r="108" spans="2:2" x14ac:dyDescent="0.2">
      <c r="B108" s="9" t="s">
        <v>15</v>
      </c>
    </row>
    <row r="109" spans="2:2" x14ac:dyDescent="0.2">
      <c r="B109" s="8" t="s">
        <v>144</v>
      </c>
    </row>
    <row r="110" spans="2:2" x14ac:dyDescent="0.2">
      <c r="B110" s="11" t="s">
        <v>143</v>
      </c>
    </row>
    <row r="111" spans="2:2" x14ac:dyDescent="0.2">
      <c r="B111" s="11" t="s">
        <v>142</v>
      </c>
    </row>
    <row r="112" spans="2:2" ht="25.5" x14ac:dyDescent="0.2">
      <c r="B112" s="12" t="s">
        <v>141</v>
      </c>
    </row>
    <row r="113" spans="2:2" x14ac:dyDescent="0.2">
      <c r="B113" s="9" t="s">
        <v>88</v>
      </c>
    </row>
    <row r="114" spans="2:2" x14ac:dyDescent="0.2">
      <c r="B114" s="12" t="s">
        <v>89</v>
      </c>
    </row>
    <row r="115" spans="2:2" x14ac:dyDescent="0.2">
      <c r="B115" s="12" t="s">
        <v>90</v>
      </c>
    </row>
    <row r="116" spans="2:2" x14ac:dyDescent="0.2">
      <c r="B116" s="12" t="s">
        <v>91</v>
      </c>
    </row>
    <row r="117" spans="2:2" x14ac:dyDescent="0.2">
      <c r="B117" s="12" t="s">
        <v>92</v>
      </c>
    </row>
    <row r="118" spans="2:2" x14ac:dyDescent="0.2">
      <c r="B118" s="12" t="s">
        <v>93</v>
      </c>
    </row>
    <row r="119" spans="2:2" x14ac:dyDescent="0.2">
      <c r="B119" s="12" t="s">
        <v>77</v>
      </c>
    </row>
    <row r="120" spans="2:2" x14ac:dyDescent="0.2">
      <c r="B120" s="12" t="s">
        <v>94</v>
      </c>
    </row>
    <row r="121" spans="2:2" x14ac:dyDescent="0.2">
      <c r="B121" s="12" t="s">
        <v>95</v>
      </c>
    </row>
    <row r="122" spans="2:2" x14ac:dyDescent="0.2">
      <c r="B122" s="12" t="s">
        <v>96</v>
      </c>
    </row>
    <row r="123" spans="2:2" x14ac:dyDescent="0.2">
      <c r="B123" s="12" t="s">
        <v>97</v>
      </c>
    </row>
    <row r="124" spans="2:2" x14ac:dyDescent="0.2">
      <c r="B124" s="12" t="s">
        <v>98</v>
      </c>
    </row>
    <row r="125" spans="2:2" x14ac:dyDescent="0.2">
      <c r="B125" s="12" t="s">
        <v>99</v>
      </c>
    </row>
    <row r="126" spans="2:2" x14ac:dyDescent="0.2">
      <c r="B126" s="12" t="s">
        <v>100</v>
      </c>
    </row>
    <row r="127" spans="2:2" x14ac:dyDescent="0.2">
      <c r="B127" s="12" t="s">
        <v>101</v>
      </c>
    </row>
    <row r="128" spans="2:2" x14ac:dyDescent="0.2">
      <c r="B128" s="12" t="s">
        <v>102</v>
      </c>
    </row>
    <row r="129" spans="1:17" x14ac:dyDescent="0.2">
      <c r="B129" s="69" t="s">
        <v>108</v>
      </c>
    </row>
    <row r="130" spans="1:17" x14ac:dyDescent="0.2">
      <c r="B130" s="72" t="s">
        <v>109</v>
      </c>
    </row>
    <row r="131" spans="1:17" x14ac:dyDescent="0.2">
      <c r="B131" s="72" t="s">
        <v>42</v>
      </c>
    </row>
    <row r="132" spans="1:17" x14ac:dyDescent="0.2">
      <c r="B132" s="72" t="s">
        <v>61</v>
      </c>
    </row>
    <row r="133" spans="1:17" x14ac:dyDescent="0.2">
      <c r="B133" s="72" t="s">
        <v>110</v>
      </c>
    </row>
    <row r="134" spans="1:17" x14ac:dyDescent="0.2">
      <c r="B134" s="72" t="s">
        <v>44</v>
      </c>
    </row>
    <row r="135" spans="1:17" x14ac:dyDescent="0.2">
      <c r="B135" s="72" t="s">
        <v>45</v>
      </c>
    </row>
    <row r="136" spans="1:17" x14ac:dyDescent="0.2">
      <c r="B136" s="72" t="s">
        <v>459</v>
      </c>
    </row>
    <row r="137" spans="1:17" x14ac:dyDescent="0.2">
      <c r="B137" s="72" t="s">
        <v>47</v>
      </c>
    </row>
    <row r="138" spans="1:17" x14ac:dyDescent="0.2">
      <c r="B138" s="72" t="s">
        <v>48</v>
      </c>
    </row>
    <row r="139" spans="1:17" s="69" customFormat="1" x14ac:dyDescent="0.2">
      <c r="A139" s="14" t="s">
        <v>147</v>
      </c>
    </row>
    <row r="140" spans="1:17" x14ac:dyDescent="0.2">
      <c r="A140" s="72" t="s">
        <v>190</v>
      </c>
      <c r="B140" s="229" t="s">
        <v>542</v>
      </c>
      <c r="E140" s="229" t="s">
        <v>542</v>
      </c>
      <c r="F140" s="229" t="s">
        <v>543</v>
      </c>
      <c r="G140" s="229" t="s">
        <v>544</v>
      </c>
      <c r="H140" s="229" t="s">
        <v>545</v>
      </c>
      <c r="I140" s="229" t="s">
        <v>546</v>
      </c>
      <c r="J140" s="229" t="s">
        <v>547</v>
      </c>
      <c r="K140" s="229" t="s">
        <v>548</v>
      </c>
      <c r="L140" s="229" t="s">
        <v>549</v>
      </c>
      <c r="M140" s="229" t="s">
        <v>550</v>
      </c>
      <c r="N140" s="229" t="s">
        <v>551</v>
      </c>
      <c r="O140" s="229" t="s">
        <v>552</v>
      </c>
      <c r="P140" s="229" t="s">
        <v>553</v>
      </c>
      <c r="Q140" s="229" t="s">
        <v>554</v>
      </c>
    </row>
    <row r="141" spans="1:17" ht="23.25" customHeight="1" x14ac:dyDescent="0.2">
      <c r="A141" s="72" t="s">
        <v>119</v>
      </c>
      <c r="B141" s="229" t="s">
        <v>543</v>
      </c>
      <c r="C141" s="167" t="str">
        <f>'01. INFORMACION GENERAL'!B8</f>
        <v>00. Plan de Acción por Dependencias</v>
      </c>
      <c r="E141" s="72" t="s">
        <v>109</v>
      </c>
      <c r="F141" s="72" t="s">
        <v>109</v>
      </c>
      <c r="G141" s="72" t="s">
        <v>44</v>
      </c>
      <c r="H141" s="72" t="s">
        <v>109</v>
      </c>
      <c r="I141" s="72" t="s">
        <v>109</v>
      </c>
      <c r="J141" s="72" t="s">
        <v>109</v>
      </c>
      <c r="K141" s="72" t="s">
        <v>109</v>
      </c>
      <c r="L141" s="72" t="s">
        <v>109</v>
      </c>
      <c r="M141" s="72" t="s">
        <v>109</v>
      </c>
      <c r="N141" s="72" t="s">
        <v>45</v>
      </c>
      <c r="O141" s="72" t="s">
        <v>47</v>
      </c>
      <c r="P141" s="72" t="s">
        <v>47</v>
      </c>
      <c r="Q141" s="72" t="s">
        <v>47</v>
      </c>
    </row>
    <row r="142" spans="1:17" ht="23.25" customHeight="1" x14ac:dyDescent="0.2">
      <c r="A142" s="72" t="s">
        <v>120</v>
      </c>
      <c r="B142" s="229" t="s">
        <v>544</v>
      </c>
      <c r="C142" s="167" t="str">
        <f>VLOOKUP(C141,A140:B152,2,0)</f>
        <v>LISTA014</v>
      </c>
      <c r="E142" s="72" t="s">
        <v>42</v>
      </c>
    </row>
    <row r="143" spans="1:17" ht="23.25" customHeight="1" x14ac:dyDescent="0.2">
      <c r="A143" s="72" t="s">
        <v>121</v>
      </c>
      <c r="B143" s="229" t="s">
        <v>545</v>
      </c>
      <c r="E143" s="72" t="s">
        <v>61</v>
      </c>
    </row>
    <row r="144" spans="1:17" ht="23.25" customHeight="1" x14ac:dyDescent="0.2">
      <c r="A144" s="72" t="s">
        <v>122</v>
      </c>
      <c r="B144" s="229" t="s">
        <v>546</v>
      </c>
      <c r="E144" s="72" t="s">
        <v>110</v>
      </c>
    </row>
    <row r="145" spans="1:19" ht="23.25" customHeight="1" x14ac:dyDescent="0.2">
      <c r="A145" s="72" t="s">
        <v>123</v>
      </c>
      <c r="B145" s="229" t="s">
        <v>547</v>
      </c>
      <c r="E145" s="72" t="s">
        <v>44</v>
      </c>
    </row>
    <row r="146" spans="1:19" ht="23.25" customHeight="1" x14ac:dyDescent="0.2">
      <c r="A146" s="72" t="s">
        <v>124</v>
      </c>
      <c r="B146" s="229" t="s">
        <v>548</v>
      </c>
      <c r="E146" s="72" t="s">
        <v>45</v>
      </c>
    </row>
    <row r="147" spans="1:19" ht="23.25" customHeight="1" x14ac:dyDescent="0.2">
      <c r="A147" s="72" t="s">
        <v>125</v>
      </c>
      <c r="B147" s="229" t="s">
        <v>549</v>
      </c>
      <c r="E147" s="72" t="s">
        <v>459</v>
      </c>
    </row>
    <row r="148" spans="1:19" ht="23.25" customHeight="1" x14ac:dyDescent="0.2">
      <c r="A148" s="72" t="s">
        <v>126</v>
      </c>
      <c r="B148" s="229" t="s">
        <v>550</v>
      </c>
      <c r="E148" s="72" t="s">
        <v>47</v>
      </c>
    </row>
    <row r="149" spans="1:19" ht="23.25" customHeight="1" x14ac:dyDescent="0.2">
      <c r="A149" s="72" t="s">
        <v>127</v>
      </c>
      <c r="B149" s="229" t="s">
        <v>551</v>
      </c>
      <c r="E149" s="72" t="s">
        <v>48</v>
      </c>
    </row>
    <row r="150" spans="1:19" ht="23.25" customHeight="1" x14ac:dyDescent="0.2">
      <c r="A150" s="72" t="s">
        <v>116</v>
      </c>
      <c r="B150" s="229" t="s">
        <v>552</v>
      </c>
    </row>
    <row r="151" spans="1:19" ht="23.25" customHeight="1" x14ac:dyDescent="0.2">
      <c r="A151" s="72" t="s">
        <v>117</v>
      </c>
      <c r="B151" s="229" t="s">
        <v>553</v>
      </c>
    </row>
    <row r="152" spans="1:19" ht="23.25" customHeight="1" x14ac:dyDescent="0.2">
      <c r="A152" s="72" t="s">
        <v>118</v>
      </c>
      <c r="B152" s="229" t="s">
        <v>554</v>
      </c>
    </row>
    <row r="153" spans="1:19" s="69" customFormat="1" x14ac:dyDescent="0.2">
      <c r="B153" s="14" t="s">
        <v>148</v>
      </c>
    </row>
    <row r="154" spans="1:19" x14ac:dyDescent="0.2">
      <c r="B154" s="8" t="s">
        <v>563</v>
      </c>
      <c r="C154" s="8" t="s">
        <v>328</v>
      </c>
    </row>
    <row r="155" spans="1:19" x14ac:dyDescent="0.2">
      <c r="B155" s="8" t="s">
        <v>562</v>
      </c>
      <c r="C155" s="8" t="s">
        <v>329</v>
      </c>
    </row>
    <row r="156" spans="1:19" x14ac:dyDescent="0.2">
      <c r="B156" s="8" t="s">
        <v>189</v>
      </c>
    </row>
    <row r="157" spans="1:19" x14ac:dyDescent="0.2">
      <c r="B157" s="15"/>
      <c r="C157" s="8" t="s">
        <v>189</v>
      </c>
      <c r="D157" s="8" t="s">
        <v>562</v>
      </c>
      <c r="E157" s="8" t="s">
        <v>563</v>
      </c>
    </row>
    <row r="158" spans="1:19" ht="24" customHeight="1" x14ac:dyDescent="0.2">
      <c r="B158" s="80" t="s">
        <v>184</v>
      </c>
      <c r="C158" s="72" t="s">
        <v>183</v>
      </c>
      <c r="D158" s="72" t="s">
        <v>144</v>
      </c>
      <c r="E158" s="72" t="s">
        <v>175</v>
      </c>
      <c r="F158" s="229"/>
      <c r="G158" s="229"/>
      <c r="H158" s="229"/>
      <c r="I158" s="229"/>
      <c r="J158" s="229"/>
      <c r="K158" s="229"/>
      <c r="L158" s="229"/>
      <c r="M158" s="229"/>
      <c r="N158" s="229"/>
      <c r="O158" s="229"/>
      <c r="P158" s="229"/>
      <c r="Q158" s="229"/>
      <c r="R158" s="229"/>
      <c r="S158" s="229"/>
    </row>
    <row r="159" spans="1:19" ht="16.5" customHeight="1" x14ac:dyDescent="0.2">
      <c r="B159" s="80" t="s">
        <v>188</v>
      </c>
      <c r="D159" s="72" t="s">
        <v>143</v>
      </c>
      <c r="E159" s="72" t="s">
        <v>176</v>
      </c>
    </row>
    <row r="160" spans="1:19" ht="16.5" customHeight="1" x14ac:dyDescent="0.2">
      <c r="B160" s="71" t="s">
        <v>185</v>
      </c>
      <c r="D160" s="72" t="s">
        <v>142</v>
      </c>
      <c r="E160" s="72" t="s">
        <v>177</v>
      </c>
      <c r="N160" s="11"/>
    </row>
    <row r="161" spans="1:15" ht="16.5" customHeight="1" x14ac:dyDescent="0.2">
      <c r="B161" s="71" t="s">
        <v>187</v>
      </c>
      <c r="D161" s="72" t="s">
        <v>141</v>
      </c>
      <c r="E161" s="72" t="s">
        <v>171</v>
      </c>
      <c r="N161" s="11"/>
    </row>
    <row r="162" spans="1:15" ht="16.5" customHeight="1" x14ac:dyDescent="0.2">
      <c r="B162" s="71" t="s">
        <v>186</v>
      </c>
      <c r="E162" s="72" t="s">
        <v>172</v>
      </c>
      <c r="N162" s="11"/>
    </row>
    <row r="163" spans="1:15" ht="16.5" customHeight="1" x14ac:dyDescent="0.2">
      <c r="B163" s="15" t="s">
        <v>178</v>
      </c>
      <c r="E163" s="11" t="s">
        <v>486</v>
      </c>
      <c r="N163" s="167"/>
    </row>
    <row r="164" spans="1:15" ht="16.5" customHeight="1" x14ac:dyDescent="0.2">
      <c r="B164" s="15" t="s">
        <v>179</v>
      </c>
      <c r="E164" s="11" t="s">
        <v>487</v>
      </c>
      <c r="N164" s="167"/>
    </row>
    <row r="165" spans="1:15" ht="16.5" customHeight="1" x14ac:dyDescent="0.2">
      <c r="B165" s="15" t="s">
        <v>182</v>
      </c>
      <c r="E165" s="11" t="s">
        <v>488</v>
      </c>
      <c r="N165" s="167"/>
    </row>
    <row r="166" spans="1:15" ht="16.5" customHeight="1" x14ac:dyDescent="0.2">
      <c r="B166" s="15" t="s">
        <v>180</v>
      </c>
      <c r="E166" s="11" t="s">
        <v>489</v>
      </c>
    </row>
    <row r="167" spans="1:15" ht="16.5" customHeight="1" x14ac:dyDescent="0.2">
      <c r="B167" s="15" t="s">
        <v>181</v>
      </c>
      <c r="N167" s="167"/>
    </row>
    <row r="168" spans="1:15" ht="16.5" customHeight="1" x14ac:dyDescent="0.2">
      <c r="B168" s="15" t="s">
        <v>482</v>
      </c>
      <c r="N168" s="167"/>
    </row>
    <row r="169" spans="1:15" ht="16.5" customHeight="1" x14ac:dyDescent="0.2">
      <c r="B169" s="15" t="s">
        <v>483</v>
      </c>
      <c r="N169" s="167"/>
    </row>
    <row r="170" spans="1:15" x14ac:dyDescent="0.2">
      <c r="B170" s="15" t="s">
        <v>484</v>
      </c>
      <c r="N170" s="167"/>
    </row>
    <row r="171" spans="1:15" x14ac:dyDescent="0.2">
      <c r="B171" s="15" t="s">
        <v>485</v>
      </c>
    </row>
    <row r="172" spans="1:15" x14ac:dyDescent="0.2">
      <c r="A172" s="15"/>
      <c r="B172" s="229"/>
    </row>
    <row r="173" spans="1:15" s="69" customFormat="1" x14ac:dyDescent="0.2">
      <c r="A173" s="280"/>
      <c r="N173" s="281"/>
    </row>
    <row r="174" spans="1:15" x14ac:dyDescent="0.2">
      <c r="A174" s="227"/>
      <c r="E174" s="229" t="s">
        <v>473</v>
      </c>
      <c r="F174" s="228" t="s">
        <v>479</v>
      </c>
      <c r="G174" s="228" t="s">
        <v>480</v>
      </c>
      <c r="H174" s="228" t="s">
        <v>481</v>
      </c>
      <c r="I174" s="228"/>
      <c r="J174" s="228"/>
      <c r="K174" s="228"/>
      <c r="L174" s="228"/>
      <c r="M174" s="228"/>
      <c r="N174" s="167"/>
      <c r="O174" s="228"/>
    </row>
    <row r="175" spans="1:15" ht="36.75" customHeight="1" x14ac:dyDescent="0.2">
      <c r="A175" s="72" t="s">
        <v>144</v>
      </c>
      <c r="B175" s="229" t="s">
        <v>473</v>
      </c>
      <c r="C175" s="167" t="str">
        <f>'01. INFORMACION GENERAL'!B24</f>
        <v>Proyecto No 1166 Consolidación de la gestión pública eficiente del IDIGER, como entidad coordinadora del SDGR-CC</v>
      </c>
      <c r="E175" s="72" t="s">
        <v>149</v>
      </c>
      <c r="F175" s="72" t="s">
        <v>154</v>
      </c>
      <c r="G175" s="72" t="s">
        <v>159</v>
      </c>
      <c r="H175" s="72" t="s">
        <v>169</v>
      </c>
      <c r="I175" s="232"/>
      <c r="J175" s="232"/>
      <c r="K175" s="232"/>
      <c r="L175" s="277" t="s">
        <v>535</v>
      </c>
      <c r="M175" s="232"/>
      <c r="N175" s="167"/>
      <c r="O175" s="233"/>
    </row>
    <row r="176" spans="1:15" ht="36.75" customHeight="1" x14ac:dyDescent="0.2">
      <c r="A176" s="72" t="s">
        <v>143</v>
      </c>
      <c r="B176" s="229" t="s">
        <v>479</v>
      </c>
      <c r="C176" s="167" t="e">
        <f>VLOOKUP(C175,A175:B178,2,0)</f>
        <v>#N/A</v>
      </c>
      <c r="E176" s="72" t="s">
        <v>150</v>
      </c>
      <c r="F176" s="72" t="s">
        <v>155</v>
      </c>
      <c r="G176" s="72" t="s">
        <v>160</v>
      </c>
      <c r="H176" s="72" t="s">
        <v>165</v>
      </c>
      <c r="I176" s="232"/>
      <c r="J176" s="232"/>
      <c r="K176" s="232"/>
      <c r="L176" s="278" t="s">
        <v>536</v>
      </c>
      <c r="M176" s="234"/>
      <c r="O176" s="233"/>
    </row>
    <row r="177" spans="1:19" ht="36.75" customHeight="1" x14ac:dyDescent="0.2">
      <c r="A177" s="72" t="s">
        <v>142</v>
      </c>
      <c r="B177" s="229" t="s">
        <v>480</v>
      </c>
      <c r="E177" s="72" t="s">
        <v>151</v>
      </c>
      <c r="F177" s="72" t="s">
        <v>156</v>
      </c>
      <c r="G177" s="72" t="s">
        <v>161</v>
      </c>
      <c r="H177" s="72" t="s">
        <v>166</v>
      </c>
      <c r="I177" s="233"/>
      <c r="J177" s="232"/>
      <c r="K177" s="233"/>
      <c r="L177" s="279" t="s">
        <v>537</v>
      </c>
      <c r="M177" s="233"/>
      <c r="N177" s="167"/>
      <c r="O177" s="233"/>
    </row>
    <row r="178" spans="1:19" ht="36.75" customHeight="1" x14ac:dyDescent="0.2">
      <c r="A178" s="72" t="s">
        <v>141</v>
      </c>
      <c r="B178" s="229" t="s">
        <v>481</v>
      </c>
      <c r="E178" s="72" t="s">
        <v>152</v>
      </c>
      <c r="F178" s="72" t="s">
        <v>157</v>
      </c>
      <c r="G178" s="72" t="s">
        <v>162</v>
      </c>
      <c r="H178" s="72" t="s">
        <v>167</v>
      </c>
      <c r="I178" s="233"/>
      <c r="J178" s="233"/>
      <c r="K178" s="233"/>
      <c r="L178" s="279" t="s">
        <v>538</v>
      </c>
      <c r="M178" s="233"/>
      <c r="N178" s="167"/>
      <c r="O178" s="233"/>
    </row>
    <row r="179" spans="1:19" ht="36.75" customHeight="1" x14ac:dyDescent="0.2">
      <c r="A179" s="72" t="s">
        <v>540</v>
      </c>
      <c r="B179" s="229"/>
      <c r="E179" s="72" t="s">
        <v>153</v>
      </c>
      <c r="F179" s="72" t="s">
        <v>158</v>
      </c>
      <c r="G179" s="72" t="s">
        <v>163</v>
      </c>
      <c r="H179" s="72" t="s">
        <v>168</v>
      </c>
      <c r="I179" s="233"/>
      <c r="J179" s="233"/>
      <c r="K179" s="233"/>
      <c r="L179" s="279" t="s">
        <v>168</v>
      </c>
      <c r="M179" s="233"/>
      <c r="N179" s="167"/>
      <c r="O179" s="233"/>
    </row>
    <row r="180" spans="1:19" ht="36.75" customHeight="1" x14ac:dyDescent="0.2">
      <c r="A180" s="72" t="s">
        <v>19</v>
      </c>
      <c r="B180" s="229"/>
      <c r="E180" s="72"/>
      <c r="F180" s="72"/>
      <c r="G180" s="72"/>
      <c r="H180" s="72"/>
      <c r="I180" s="233"/>
      <c r="J180" s="233"/>
      <c r="K180" s="233"/>
      <c r="L180" s="279" t="s">
        <v>165</v>
      </c>
      <c r="M180" s="233"/>
      <c r="N180" s="167"/>
      <c r="O180" s="233"/>
    </row>
    <row r="181" spans="1:19" ht="36.75" customHeight="1" x14ac:dyDescent="0.2">
      <c r="A181" s="72" t="s">
        <v>541</v>
      </c>
      <c r="B181" s="229"/>
      <c r="E181" s="72"/>
      <c r="F181" s="72"/>
      <c r="G181" s="72"/>
      <c r="H181" s="72"/>
      <c r="I181" s="233"/>
      <c r="J181" s="233"/>
      <c r="K181" s="233"/>
      <c r="L181" s="279" t="s">
        <v>539</v>
      </c>
      <c r="M181" s="233"/>
      <c r="N181" s="167"/>
      <c r="O181" s="233"/>
    </row>
    <row r="182" spans="1:19" ht="36.75" customHeight="1" x14ac:dyDescent="0.2">
      <c r="A182" s="72" t="s">
        <v>17</v>
      </c>
      <c r="B182" s="243"/>
      <c r="L182" s="279" t="s">
        <v>156</v>
      </c>
      <c r="N182" s="167"/>
    </row>
    <row r="183" spans="1:19" ht="36.75" customHeight="1" x14ac:dyDescent="0.2">
      <c r="A183" s="72" t="s">
        <v>141</v>
      </c>
      <c r="B183" s="243"/>
      <c r="L183" s="279" t="s">
        <v>538</v>
      </c>
      <c r="N183" s="167"/>
    </row>
    <row r="184" spans="1:19" s="69" customFormat="1" x14ac:dyDescent="0.2">
      <c r="A184" s="280"/>
    </row>
    <row r="185" spans="1:19" ht="30.75" customHeight="1" x14ac:dyDescent="0.2">
      <c r="A185" s="229" t="s">
        <v>327</v>
      </c>
      <c r="B185" s="229" t="s">
        <v>328</v>
      </c>
      <c r="C185" s="229" t="s">
        <v>329</v>
      </c>
      <c r="E185" s="265" t="s">
        <v>516</v>
      </c>
      <c r="F185" s="265" t="s">
        <v>518</v>
      </c>
      <c r="G185" s="265" t="s">
        <v>519</v>
      </c>
      <c r="H185" s="265" t="s">
        <v>517</v>
      </c>
      <c r="I185" s="265" t="s">
        <v>520</v>
      </c>
      <c r="J185" s="265" t="s">
        <v>521</v>
      </c>
      <c r="K185" s="265" t="s">
        <v>522</v>
      </c>
      <c r="L185" s="265" t="s">
        <v>523</v>
      </c>
      <c r="M185" s="265" t="s">
        <v>524</v>
      </c>
      <c r="N185" s="265" t="s">
        <v>525</v>
      </c>
      <c r="O185" s="265" t="s">
        <v>529</v>
      </c>
      <c r="P185" s="265" t="s">
        <v>528</v>
      </c>
      <c r="Q185" s="265" t="s">
        <v>527</v>
      </c>
      <c r="R185" s="265" t="s">
        <v>526</v>
      </c>
      <c r="S185" s="265"/>
    </row>
    <row r="186" spans="1:19" ht="29.25" customHeight="1" x14ac:dyDescent="0.2">
      <c r="A186" s="229" t="s">
        <v>328</v>
      </c>
      <c r="B186" s="230" t="s">
        <v>516</v>
      </c>
      <c r="C186" s="230" t="s">
        <v>521</v>
      </c>
      <c r="E186" s="72" t="s">
        <v>511</v>
      </c>
      <c r="F186" s="72" t="s">
        <v>149</v>
      </c>
      <c r="G186" s="72" t="s">
        <v>154</v>
      </c>
      <c r="H186" s="72" t="s">
        <v>159</v>
      </c>
      <c r="I186" s="72" t="s">
        <v>169</v>
      </c>
      <c r="J186" s="100" t="s">
        <v>201</v>
      </c>
      <c r="K186" s="100" t="s">
        <v>507</v>
      </c>
      <c r="L186" s="100" t="s">
        <v>225</v>
      </c>
      <c r="M186" s="100"/>
      <c r="N186" s="100" t="s">
        <v>235</v>
      </c>
      <c r="O186" s="100" t="s">
        <v>250</v>
      </c>
      <c r="P186" s="100" t="s">
        <v>257</v>
      </c>
      <c r="Q186" s="100" t="s">
        <v>266</v>
      </c>
      <c r="R186" s="100" t="s">
        <v>275</v>
      </c>
    </row>
    <row r="187" spans="1:19" ht="29.25" customHeight="1" x14ac:dyDescent="0.2">
      <c r="A187" s="229" t="s">
        <v>329</v>
      </c>
      <c r="B187" s="230" t="s">
        <v>518</v>
      </c>
      <c r="C187" s="230" t="s">
        <v>522</v>
      </c>
      <c r="E187" s="72" t="s">
        <v>512</v>
      </c>
      <c r="F187" s="72" t="s">
        <v>150</v>
      </c>
      <c r="G187" s="72" t="s">
        <v>155</v>
      </c>
      <c r="H187" s="72" t="s">
        <v>160</v>
      </c>
      <c r="I187" s="72" t="s">
        <v>165</v>
      </c>
      <c r="J187" s="100" t="s">
        <v>203</v>
      </c>
      <c r="K187" s="100" t="s">
        <v>212</v>
      </c>
      <c r="L187" s="100" t="s">
        <v>227</v>
      </c>
      <c r="M187" s="100"/>
      <c r="N187" s="100" t="s">
        <v>237</v>
      </c>
      <c r="O187" s="100" t="s">
        <v>252</v>
      </c>
      <c r="P187" s="100" t="s">
        <v>259</v>
      </c>
      <c r="Q187" s="100" t="s">
        <v>268</v>
      </c>
      <c r="R187" s="100" t="s">
        <v>277</v>
      </c>
    </row>
    <row r="188" spans="1:19" ht="29.25" customHeight="1" x14ac:dyDescent="0.2">
      <c r="B188" s="230" t="s">
        <v>519</v>
      </c>
      <c r="C188" s="230" t="s">
        <v>523</v>
      </c>
      <c r="E188" s="72" t="s">
        <v>513</v>
      </c>
      <c r="F188" s="72" t="s">
        <v>151</v>
      </c>
      <c r="G188" s="72" t="s">
        <v>156</v>
      </c>
      <c r="H188" s="72" t="s">
        <v>161</v>
      </c>
      <c r="I188" s="72" t="s">
        <v>166</v>
      </c>
      <c r="J188" s="100" t="s">
        <v>205</v>
      </c>
      <c r="K188" s="100" t="s">
        <v>214</v>
      </c>
      <c r="L188" s="100" t="s">
        <v>229</v>
      </c>
      <c r="M188" s="100"/>
      <c r="N188" s="100" t="s">
        <v>239</v>
      </c>
      <c r="O188" s="100" t="s">
        <v>254</v>
      </c>
      <c r="P188" s="100" t="s">
        <v>261</v>
      </c>
      <c r="Q188" s="100" t="s">
        <v>270</v>
      </c>
      <c r="R188" s="100" t="s">
        <v>279</v>
      </c>
    </row>
    <row r="189" spans="1:19" ht="29.25" customHeight="1" x14ac:dyDescent="0.2">
      <c r="B189" s="230" t="s">
        <v>517</v>
      </c>
      <c r="C189" s="230" t="s">
        <v>524</v>
      </c>
      <c r="E189" s="72" t="s">
        <v>514</v>
      </c>
      <c r="F189" s="72" t="s">
        <v>152</v>
      </c>
      <c r="G189" s="72" t="s">
        <v>157</v>
      </c>
      <c r="H189" s="72" t="s">
        <v>162</v>
      </c>
      <c r="I189" s="72" t="s">
        <v>167</v>
      </c>
      <c r="J189" s="100" t="s">
        <v>207</v>
      </c>
      <c r="K189" s="100" t="s">
        <v>216</v>
      </c>
      <c r="L189" s="100" t="s">
        <v>231</v>
      </c>
      <c r="M189" s="100"/>
      <c r="N189" s="100" t="s">
        <v>241</v>
      </c>
      <c r="O189" s="167"/>
      <c r="P189" s="100" t="s">
        <v>263</v>
      </c>
      <c r="Q189" s="100" t="s">
        <v>272</v>
      </c>
      <c r="R189" s="100" t="s">
        <v>281</v>
      </c>
    </row>
    <row r="190" spans="1:19" ht="29.25" customHeight="1" x14ac:dyDescent="0.2">
      <c r="B190" s="230" t="s">
        <v>520</v>
      </c>
      <c r="C190" s="230" t="s">
        <v>525</v>
      </c>
      <c r="E190" s="72" t="s">
        <v>515</v>
      </c>
      <c r="F190" s="72" t="s">
        <v>153</v>
      </c>
      <c r="G190" s="72" t="s">
        <v>158</v>
      </c>
      <c r="H190" s="72" t="s">
        <v>163</v>
      </c>
      <c r="I190" s="72" t="s">
        <v>168</v>
      </c>
      <c r="J190" s="233"/>
      <c r="K190" s="100" t="s">
        <v>218</v>
      </c>
      <c r="L190" s="233"/>
      <c r="M190" s="233"/>
      <c r="N190" s="100" t="s">
        <v>243</v>
      </c>
      <c r="O190" s="167"/>
      <c r="P190" s="233"/>
      <c r="R190" s="100" t="s">
        <v>283</v>
      </c>
    </row>
    <row r="191" spans="1:19" ht="29.25" customHeight="1" x14ac:dyDescent="0.2">
      <c r="B191" s="229"/>
      <c r="C191" s="230" t="s">
        <v>529</v>
      </c>
      <c r="F191" s="264"/>
      <c r="G191" s="264"/>
      <c r="H191" s="264" t="s">
        <v>164</v>
      </c>
      <c r="I191" s="264"/>
      <c r="J191" s="233"/>
      <c r="K191" s="100" t="s">
        <v>508</v>
      </c>
      <c r="L191" s="233"/>
      <c r="M191" s="233"/>
      <c r="N191" s="100" t="s">
        <v>245</v>
      </c>
      <c r="O191" s="167"/>
      <c r="P191" s="233"/>
      <c r="R191" s="100" t="s">
        <v>285</v>
      </c>
    </row>
    <row r="192" spans="1:19" ht="29.25" customHeight="1" x14ac:dyDescent="0.2">
      <c r="B192" s="229"/>
      <c r="C192" s="230" t="s">
        <v>528</v>
      </c>
      <c r="E192" s="264"/>
      <c r="F192" s="264"/>
      <c r="G192" s="264"/>
      <c r="H192" s="264"/>
      <c r="I192" s="233"/>
      <c r="K192" s="100" t="s">
        <v>509</v>
      </c>
      <c r="N192" s="100" t="s">
        <v>510</v>
      </c>
      <c r="O192" s="233"/>
      <c r="Q192" s="100"/>
    </row>
    <row r="193" spans="2:17" ht="29.25" customHeight="1" x14ac:dyDescent="0.2">
      <c r="B193" s="229"/>
      <c r="C193" s="230" t="s">
        <v>527</v>
      </c>
      <c r="E193" s="264"/>
      <c r="F193" s="264"/>
      <c r="G193" s="264"/>
      <c r="H193" s="264"/>
      <c r="I193" s="233"/>
      <c r="J193" s="100"/>
      <c r="K193" s="233"/>
      <c r="L193" s="100"/>
      <c r="M193" s="100"/>
      <c r="N193" s="167"/>
      <c r="O193" s="233"/>
      <c r="Q193" s="100"/>
    </row>
    <row r="194" spans="2:17" ht="29.25" customHeight="1" x14ac:dyDescent="0.2">
      <c r="B194" s="229"/>
      <c r="C194" s="230" t="s">
        <v>526</v>
      </c>
      <c r="I194" s="265"/>
      <c r="O194" s="265"/>
    </row>
    <row r="195" spans="2:17" s="69" customFormat="1" ht="17.25" customHeight="1" x14ac:dyDescent="0.2">
      <c r="B195" s="276" t="s">
        <v>170</v>
      </c>
    </row>
    <row r="196" spans="2:17" ht="28.5" customHeight="1" x14ac:dyDescent="0.2">
      <c r="B196" s="72" t="s">
        <v>149</v>
      </c>
      <c r="G196" s="72"/>
    </row>
    <row r="197" spans="2:17" x14ac:dyDescent="0.2">
      <c r="B197" s="72" t="s">
        <v>150</v>
      </c>
    </row>
    <row r="198" spans="2:17" x14ac:dyDescent="0.2">
      <c r="B198" s="72" t="s">
        <v>151</v>
      </c>
      <c r="H198" s="99" t="s">
        <v>200</v>
      </c>
    </row>
    <row r="199" spans="2:17" x14ac:dyDescent="0.2">
      <c r="B199" s="72" t="s">
        <v>152</v>
      </c>
      <c r="H199" s="99" t="s">
        <v>202</v>
      </c>
    </row>
    <row r="200" spans="2:17" ht="25.5" customHeight="1" x14ac:dyDescent="0.2">
      <c r="B200" s="72" t="s">
        <v>153</v>
      </c>
      <c r="C200" s="244" t="s">
        <v>482</v>
      </c>
      <c r="H200" s="99" t="s">
        <v>204</v>
      </c>
    </row>
    <row r="201" spans="2:17" x14ac:dyDescent="0.2">
      <c r="B201" s="72" t="s">
        <v>154</v>
      </c>
      <c r="C201" s="244" t="s">
        <v>483</v>
      </c>
      <c r="H201" s="99" t="s">
        <v>206</v>
      </c>
    </row>
    <row r="202" spans="2:17" x14ac:dyDescent="0.2">
      <c r="B202" s="72" t="s">
        <v>155</v>
      </c>
      <c r="C202" s="244" t="s">
        <v>484</v>
      </c>
      <c r="H202" s="101" t="s">
        <v>209</v>
      </c>
    </row>
    <row r="203" spans="2:17" ht="29.25" customHeight="1" x14ac:dyDescent="0.2">
      <c r="B203" s="72" t="s">
        <v>156</v>
      </c>
      <c r="C203" s="244" t="s">
        <v>485</v>
      </c>
      <c r="H203" s="101" t="s">
        <v>211</v>
      </c>
    </row>
    <row r="204" spans="2:17" x14ac:dyDescent="0.2">
      <c r="B204" s="72" t="s">
        <v>157</v>
      </c>
      <c r="C204" s="244"/>
      <c r="H204" s="101" t="s">
        <v>213</v>
      </c>
    </row>
    <row r="205" spans="2:17" x14ac:dyDescent="0.2">
      <c r="B205" s="72" t="s">
        <v>158</v>
      </c>
      <c r="C205" s="244"/>
      <c r="H205" s="101" t="s">
        <v>215</v>
      </c>
    </row>
    <row r="206" spans="2:17" x14ac:dyDescent="0.2">
      <c r="B206" s="72" t="s">
        <v>159</v>
      </c>
      <c r="C206" s="244"/>
      <c r="H206" s="101" t="s">
        <v>217</v>
      </c>
    </row>
    <row r="207" spans="2:17" x14ac:dyDescent="0.2">
      <c r="B207" s="72" t="s">
        <v>160</v>
      </c>
      <c r="H207" s="101" t="s">
        <v>219</v>
      </c>
    </row>
    <row r="208" spans="2:17" ht="22.5" x14ac:dyDescent="0.2">
      <c r="B208" s="72" t="s">
        <v>161</v>
      </c>
      <c r="H208" s="101" t="s">
        <v>221</v>
      </c>
    </row>
    <row r="209" spans="2:8" ht="22.5" x14ac:dyDescent="0.2">
      <c r="B209" s="72" t="s">
        <v>162</v>
      </c>
      <c r="H209" s="101" t="s">
        <v>224</v>
      </c>
    </row>
    <row r="210" spans="2:8" x14ac:dyDescent="0.2">
      <c r="B210" s="72" t="s">
        <v>163</v>
      </c>
      <c r="H210" s="101" t="s">
        <v>226</v>
      </c>
    </row>
    <row r="211" spans="2:8" ht="22.5" x14ac:dyDescent="0.2">
      <c r="B211" s="72" t="s">
        <v>164</v>
      </c>
      <c r="H211" s="101" t="s">
        <v>228</v>
      </c>
    </row>
    <row r="212" spans="2:8" ht="14.25" customHeight="1" x14ac:dyDescent="0.2">
      <c r="B212" s="72" t="s">
        <v>169</v>
      </c>
      <c r="H212" s="101" t="s">
        <v>230</v>
      </c>
    </row>
    <row r="213" spans="2:8" ht="22.5" x14ac:dyDescent="0.2">
      <c r="B213" s="72" t="s">
        <v>165</v>
      </c>
      <c r="E213" s="15"/>
      <c r="H213" s="101" t="s">
        <v>234</v>
      </c>
    </row>
    <row r="214" spans="2:8" ht="22.5" x14ac:dyDescent="0.2">
      <c r="B214" s="72" t="s">
        <v>166</v>
      </c>
      <c r="H214" s="101" t="s">
        <v>236</v>
      </c>
    </row>
    <row r="215" spans="2:8" x14ac:dyDescent="0.2">
      <c r="B215" s="72" t="s">
        <v>167</v>
      </c>
      <c r="H215" s="101" t="s">
        <v>238</v>
      </c>
    </row>
    <row r="216" spans="2:8" ht="22.5" x14ac:dyDescent="0.2">
      <c r="B216" s="72" t="s">
        <v>168</v>
      </c>
      <c r="H216" s="101" t="s">
        <v>240</v>
      </c>
    </row>
    <row r="217" spans="2:8" x14ac:dyDescent="0.2">
      <c r="H217" s="101" t="s">
        <v>242</v>
      </c>
    </row>
    <row r="218" spans="2:8" x14ac:dyDescent="0.2">
      <c r="B218" s="14" t="s">
        <v>173</v>
      </c>
      <c r="H218" s="101" t="s">
        <v>244</v>
      </c>
    </row>
    <row r="219" spans="2:8" x14ac:dyDescent="0.2">
      <c r="B219" s="72">
        <v>2015</v>
      </c>
      <c r="H219" s="101" t="s">
        <v>246</v>
      </c>
    </row>
    <row r="220" spans="2:8" x14ac:dyDescent="0.2">
      <c r="B220" s="72">
        <v>2016</v>
      </c>
      <c r="C220" s="72" t="s">
        <v>144</v>
      </c>
      <c r="H220" s="101" t="s">
        <v>249</v>
      </c>
    </row>
    <row r="221" spans="2:8" x14ac:dyDescent="0.2">
      <c r="B221" s="72">
        <v>2017</v>
      </c>
      <c r="C221" s="72" t="s">
        <v>143</v>
      </c>
      <c r="H221" s="101" t="s">
        <v>251</v>
      </c>
    </row>
    <row r="222" spans="2:8" x14ac:dyDescent="0.2">
      <c r="B222" s="72">
        <v>2018</v>
      </c>
      <c r="C222" s="72" t="s">
        <v>142</v>
      </c>
      <c r="H222" s="101" t="s">
        <v>253</v>
      </c>
    </row>
    <row r="223" spans="2:8" ht="22.5" x14ac:dyDescent="0.2">
      <c r="B223" s="72">
        <v>2019</v>
      </c>
      <c r="C223" s="72" t="s">
        <v>141</v>
      </c>
      <c r="H223" s="101" t="s">
        <v>256</v>
      </c>
    </row>
    <row r="224" spans="2:8" x14ac:dyDescent="0.2">
      <c r="H224" s="101" t="s">
        <v>258</v>
      </c>
    </row>
    <row r="225" spans="2:8" ht="15" x14ac:dyDescent="0.25">
      <c r="B225" s="98" t="s">
        <v>199</v>
      </c>
      <c r="C225" s="104" t="s">
        <v>286</v>
      </c>
      <c r="D225" s="103"/>
      <c r="E225" s="103"/>
      <c r="H225" s="101" t="s">
        <v>260</v>
      </c>
    </row>
    <row r="226" spans="2:8" ht="15" x14ac:dyDescent="0.25">
      <c r="B226" s="98"/>
      <c r="C226" s="167" t="s">
        <v>325</v>
      </c>
      <c r="D226" s="103"/>
      <c r="E226" s="103"/>
      <c r="H226" s="101" t="s">
        <v>262</v>
      </c>
    </row>
    <row r="227" spans="2:8" ht="15" x14ac:dyDescent="0.25">
      <c r="B227" s="98"/>
      <c r="C227" s="167" t="s">
        <v>144</v>
      </c>
      <c r="D227" s="103"/>
      <c r="E227" s="103"/>
      <c r="H227" s="101" t="s">
        <v>265</v>
      </c>
    </row>
    <row r="228" spans="2:8" ht="15" x14ac:dyDescent="0.25">
      <c r="B228" s="98"/>
      <c r="C228" s="167" t="s">
        <v>143</v>
      </c>
      <c r="D228" s="103"/>
      <c r="E228" s="103"/>
      <c r="H228" s="101" t="s">
        <v>267</v>
      </c>
    </row>
    <row r="229" spans="2:8" ht="15" x14ac:dyDescent="0.25">
      <c r="B229" s="98"/>
      <c r="C229" s="167" t="s">
        <v>142</v>
      </c>
      <c r="D229" s="103"/>
      <c r="E229" s="103"/>
      <c r="H229" s="101" t="s">
        <v>269</v>
      </c>
    </row>
    <row r="230" spans="2:8" ht="15" x14ac:dyDescent="0.25">
      <c r="B230" s="98"/>
      <c r="C230" s="167" t="s">
        <v>141</v>
      </c>
      <c r="H230" s="101" t="s">
        <v>271</v>
      </c>
    </row>
    <row r="231" spans="2:8" x14ac:dyDescent="0.2">
      <c r="B231" s="346" t="s">
        <v>178</v>
      </c>
      <c r="C231" s="11" t="s">
        <v>287</v>
      </c>
      <c r="H231" s="99" t="s">
        <v>274</v>
      </c>
    </row>
    <row r="232" spans="2:8" x14ac:dyDescent="0.2">
      <c r="B232" s="346"/>
      <c r="C232" s="167" t="s">
        <v>208</v>
      </c>
      <c r="H232" s="99" t="s">
        <v>276</v>
      </c>
    </row>
    <row r="233" spans="2:8" x14ac:dyDescent="0.2">
      <c r="B233" s="346"/>
      <c r="C233" s="167" t="s">
        <v>223</v>
      </c>
      <c r="H233" s="99" t="s">
        <v>278</v>
      </c>
    </row>
    <row r="234" spans="2:8" ht="25.5" x14ac:dyDescent="0.2">
      <c r="B234" s="346"/>
      <c r="C234" s="102" t="s">
        <v>232</v>
      </c>
      <c r="H234" s="99" t="s">
        <v>280</v>
      </c>
    </row>
    <row r="235" spans="2:8" x14ac:dyDescent="0.2">
      <c r="B235" s="168" t="s">
        <v>179</v>
      </c>
      <c r="C235" s="167" t="s">
        <v>233</v>
      </c>
      <c r="H235" s="99" t="s">
        <v>282</v>
      </c>
    </row>
    <row r="236" spans="2:8" x14ac:dyDescent="0.2">
      <c r="B236" s="168"/>
      <c r="C236" s="167" t="s">
        <v>248</v>
      </c>
      <c r="H236" s="99" t="s">
        <v>284</v>
      </c>
    </row>
    <row r="237" spans="2:8" x14ac:dyDescent="0.2">
      <c r="B237" s="168"/>
      <c r="C237" s="167" t="s">
        <v>255</v>
      </c>
    </row>
    <row r="238" spans="2:8" x14ac:dyDescent="0.2">
      <c r="B238" s="168"/>
      <c r="C238" s="167" t="s">
        <v>264</v>
      </c>
    </row>
    <row r="239" spans="2:8" x14ac:dyDescent="0.2">
      <c r="B239" s="168"/>
      <c r="C239" s="167" t="s">
        <v>273</v>
      </c>
    </row>
    <row r="240" spans="2:8" x14ac:dyDescent="0.2">
      <c r="B240" s="168"/>
      <c r="C240" s="167"/>
    </row>
    <row r="241" spans="2:5" x14ac:dyDescent="0.2">
      <c r="B241" s="169"/>
      <c r="C241" s="170" t="s">
        <v>332</v>
      </c>
    </row>
    <row r="242" spans="2:5" ht="15" x14ac:dyDescent="0.2">
      <c r="B242" s="103"/>
      <c r="C242" s="103" t="s">
        <v>325</v>
      </c>
    </row>
    <row r="243" spans="2:5" ht="15" x14ac:dyDescent="0.2">
      <c r="B243" s="103"/>
      <c r="C243" s="72" t="s">
        <v>333</v>
      </c>
    </row>
    <row r="244" spans="2:5" ht="15" x14ac:dyDescent="0.2">
      <c r="B244" s="103"/>
      <c r="C244" s="72" t="s">
        <v>334</v>
      </c>
    </row>
    <row r="245" spans="2:5" ht="15" x14ac:dyDescent="0.2">
      <c r="B245" s="103"/>
      <c r="C245" s="72" t="s">
        <v>335</v>
      </c>
    </row>
    <row r="246" spans="2:5" ht="15" x14ac:dyDescent="0.2">
      <c r="B246" s="103"/>
      <c r="C246" s="72" t="s">
        <v>336</v>
      </c>
    </row>
    <row r="247" spans="2:5" ht="15" x14ac:dyDescent="0.2">
      <c r="B247" s="103"/>
      <c r="C247" s="72" t="s">
        <v>337</v>
      </c>
    </row>
    <row r="248" spans="2:5" ht="15" x14ac:dyDescent="0.2">
      <c r="B248" s="103"/>
      <c r="C248" s="72" t="s">
        <v>338</v>
      </c>
    </row>
    <row r="249" spans="2:5" x14ac:dyDescent="0.2">
      <c r="B249" s="99" t="s">
        <v>200</v>
      </c>
      <c r="C249" s="100" t="s">
        <v>201</v>
      </c>
      <c r="E249" s="72"/>
    </row>
    <row r="250" spans="2:5" x14ac:dyDescent="0.2">
      <c r="B250" s="99" t="s">
        <v>202</v>
      </c>
      <c r="C250" s="100" t="s">
        <v>203</v>
      </c>
      <c r="E250" s="72"/>
    </row>
    <row r="251" spans="2:5" x14ac:dyDescent="0.2">
      <c r="B251" s="99" t="s">
        <v>204</v>
      </c>
      <c r="C251" s="100" t="s">
        <v>205</v>
      </c>
      <c r="E251" s="72"/>
    </row>
    <row r="252" spans="2:5" x14ac:dyDescent="0.2">
      <c r="B252" s="99" t="s">
        <v>206</v>
      </c>
      <c r="C252" s="100" t="s">
        <v>207</v>
      </c>
      <c r="E252" s="72"/>
    </row>
    <row r="253" spans="2:5" x14ac:dyDescent="0.2">
      <c r="B253" s="101" t="s">
        <v>209</v>
      </c>
      <c r="C253" s="100" t="s">
        <v>210</v>
      </c>
      <c r="E253" s="72"/>
    </row>
    <row r="254" spans="2:5" x14ac:dyDescent="0.2">
      <c r="B254" s="101" t="s">
        <v>211</v>
      </c>
      <c r="C254" s="100" t="s">
        <v>212</v>
      </c>
      <c r="E254" s="72"/>
    </row>
    <row r="255" spans="2:5" x14ac:dyDescent="0.2">
      <c r="B255" s="101" t="s">
        <v>213</v>
      </c>
      <c r="C255" s="100" t="s">
        <v>214</v>
      </c>
      <c r="E255" s="72"/>
    </row>
    <row r="256" spans="2:5" x14ac:dyDescent="0.2">
      <c r="B256" s="101" t="s">
        <v>215</v>
      </c>
      <c r="C256" s="100" t="s">
        <v>216</v>
      </c>
      <c r="E256" s="72"/>
    </row>
    <row r="257" spans="2:5" x14ac:dyDescent="0.2">
      <c r="B257" s="101" t="s">
        <v>217</v>
      </c>
      <c r="C257" s="100" t="s">
        <v>218</v>
      </c>
      <c r="E257" s="72"/>
    </row>
    <row r="258" spans="2:5" x14ac:dyDescent="0.2">
      <c r="B258" s="101" t="s">
        <v>219</v>
      </c>
      <c r="C258" s="100" t="s">
        <v>220</v>
      </c>
      <c r="E258" s="72"/>
    </row>
    <row r="259" spans="2:5" x14ac:dyDescent="0.2">
      <c r="B259" s="101" t="s">
        <v>221</v>
      </c>
      <c r="C259" s="100" t="s">
        <v>222</v>
      </c>
      <c r="E259" s="72"/>
    </row>
    <row r="260" spans="2:5" x14ac:dyDescent="0.2">
      <c r="B260" s="101" t="s">
        <v>224</v>
      </c>
      <c r="C260" s="100" t="s">
        <v>225</v>
      </c>
      <c r="E260" s="72"/>
    </row>
    <row r="261" spans="2:5" x14ac:dyDescent="0.2">
      <c r="B261" s="101" t="s">
        <v>226</v>
      </c>
      <c r="C261" s="100" t="s">
        <v>227</v>
      </c>
      <c r="E261" s="72"/>
    </row>
    <row r="262" spans="2:5" x14ac:dyDescent="0.2">
      <c r="B262" s="101" t="s">
        <v>228</v>
      </c>
      <c r="C262" s="100" t="s">
        <v>229</v>
      </c>
    </row>
    <row r="263" spans="2:5" x14ac:dyDescent="0.2">
      <c r="B263" s="101" t="s">
        <v>230</v>
      </c>
      <c r="C263" s="100" t="s">
        <v>231</v>
      </c>
    </row>
    <row r="264" spans="2:5" x14ac:dyDescent="0.2">
      <c r="B264" s="101" t="s">
        <v>234</v>
      </c>
      <c r="C264" s="100" t="s">
        <v>235</v>
      </c>
    </row>
    <row r="265" spans="2:5" x14ac:dyDescent="0.2">
      <c r="B265" s="101" t="s">
        <v>236</v>
      </c>
      <c r="C265" s="100" t="s">
        <v>237</v>
      </c>
    </row>
    <row r="266" spans="2:5" x14ac:dyDescent="0.2">
      <c r="B266" s="101" t="s">
        <v>238</v>
      </c>
      <c r="C266" s="100" t="s">
        <v>239</v>
      </c>
    </row>
    <row r="267" spans="2:5" x14ac:dyDescent="0.2">
      <c r="B267" s="101" t="s">
        <v>240</v>
      </c>
      <c r="C267" s="100" t="s">
        <v>241</v>
      </c>
    </row>
    <row r="268" spans="2:5" x14ac:dyDescent="0.2">
      <c r="B268" s="101" t="s">
        <v>242</v>
      </c>
      <c r="C268" s="100" t="s">
        <v>243</v>
      </c>
    </row>
    <row r="269" spans="2:5" x14ac:dyDescent="0.2">
      <c r="B269" s="101" t="s">
        <v>244</v>
      </c>
      <c r="C269" s="100" t="s">
        <v>245</v>
      </c>
    </row>
    <row r="270" spans="2:5" x14ac:dyDescent="0.2">
      <c r="B270" s="101" t="s">
        <v>246</v>
      </c>
      <c r="C270" s="100" t="s">
        <v>247</v>
      </c>
    </row>
    <row r="271" spans="2:5" x14ac:dyDescent="0.2">
      <c r="B271" s="101" t="s">
        <v>249</v>
      </c>
      <c r="C271" s="100" t="s">
        <v>250</v>
      </c>
    </row>
    <row r="272" spans="2:5" x14ac:dyDescent="0.2">
      <c r="B272" s="101" t="s">
        <v>251</v>
      </c>
      <c r="C272" s="100" t="s">
        <v>252</v>
      </c>
    </row>
    <row r="273" spans="2:3" x14ac:dyDescent="0.2">
      <c r="B273" s="101" t="s">
        <v>253</v>
      </c>
      <c r="C273" s="100" t="s">
        <v>254</v>
      </c>
    </row>
    <row r="274" spans="2:3" x14ac:dyDescent="0.2">
      <c r="B274" s="101" t="s">
        <v>256</v>
      </c>
      <c r="C274" s="100" t="s">
        <v>257</v>
      </c>
    </row>
    <row r="275" spans="2:3" x14ac:dyDescent="0.2">
      <c r="B275" s="101" t="s">
        <v>258</v>
      </c>
      <c r="C275" s="100" t="s">
        <v>259</v>
      </c>
    </row>
    <row r="276" spans="2:3" x14ac:dyDescent="0.2">
      <c r="B276" s="101" t="s">
        <v>260</v>
      </c>
      <c r="C276" s="100" t="s">
        <v>261</v>
      </c>
    </row>
    <row r="277" spans="2:3" x14ac:dyDescent="0.2">
      <c r="B277" s="101" t="s">
        <v>262</v>
      </c>
      <c r="C277" s="100" t="s">
        <v>263</v>
      </c>
    </row>
    <row r="278" spans="2:3" x14ac:dyDescent="0.2">
      <c r="B278" s="101" t="s">
        <v>265</v>
      </c>
      <c r="C278" s="100" t="s">
        <v>266</v>
      </c>
    </row>
    <row r="279" spans="2:3" x14ac:dyDescent="0.2">
      <c r="B279" s="101" t="s">
        <v>267</v>
      </c>
      <c r="C279" s="100" t="s">
        <v>268</v>
      </c>
    </row>
    <row r="280" spans="2:3" x14ac:dyDescent="0.2">
      <c r="B280" s="101" t="s">
        <v>269</v>
      </c>
      <c r="C280" s="100" t="s">
        <v>270</v>
      </c>
    </row>
    <row r="281" spans="2:3" x14ac:dyDescent="0.2">
      <c r="B281" s="101" t="s">
        <v>271</v>
      </c>
      <c r="C281" s="100" t="s">
        <v>272</v>
      </c>
    </row>
    <row r="282" spans="2:3" x14ac:dyDescent="0.2">
      <c r="B282" s="99" t="s">
        <v>274</v>
      </c>
      <c r="C282" s="100" t="s">
        <v>275</v>
      </c>
    </row>
    <row r="283" spans="2:3" x14ac:dyDescent="0.2">
      <c r="B283" s="99" t="s">
        <v>276</v>
      </c>
      <c r="C283" s="100" t="s">
        <v>277</v>
      </c>
    </row>
    <row r="284" spans="2:3" x14ac:dyDescent="0.2">
      <c r="B284" s="99" t="s">
        <v>278</v>
      </c>
      <c r="C284" s="100" t="s">
        <v>279</v>
      </c>
    </row>
    <row r="285" spans="2:3" x14ac:dyDescent="0.2">
      <c r="B285" s="99" t="s">
        <v>280</v>
      </c>
      <c r="C285" s="100" t="s">
        <v>281</v>
      </c>
    </row>
    <row r="286" spans="2:3" x14ac:dyDescent="0.2">
      <c r="B286" s="99" t="s">
        <v>282</v>
      </c>
      <c r="C286" s="100" t="s">
        <v>283</v>
      </c>
    </row>
    <row r="287" spans="2:3" x14ac:dyDescent="0.2">
      <c r="B287" s="99" t="s">
        <v>284</v>
      </c>
      <c r="C287" s="100" t="s">
        <v>285</v>
      </c>
    </row>
    <row r="289" spans="2:3" x14ac:dyDescent="0.2">
      <c r="B289" s="69"/>
      <c r="C289" s="14" t="s">
        <v>340</v>
      </c>
    </row>
    <row r="290" spans="2:3" x14ac:dyDescent="0.2">
      <c r="B290" s="69"/>
      <c r="C290" s="100" t="s">
        <v>432</v>
      </c>
    </row>
    <row r="291" spans="2:3" x14ac:dyDescent="0.2">
      <c r="C291" s="100" t="s">
        <v>341</v>
      </c>
    </row>
    <row r="292" spans="2:3" x14ac:dyDescent="0.2">
      <c r="C292" s="100" t="s">
        <v>342</v>
      </c>
    </row>
    <row r="293" spans="2:3" x14ac:dyDescent="0.2">
      <c r="C293" s="100" t="s">
        <v>343</v>
      </c>
    </row>
    <row r="294" spans="2:3" x14ac:dyDescent="0.2">
      <c r="C294" s="100" t="s">
        <v>344</v>
      </c>
    </row>
    <row r="295" spans="2:3" x14ac:dyDescent="0.2">
      <c r="C295" s="100" t="s">
        <v>424</v>
      </c>
    </row>
    <row r="296" spans="2:3" x14ac:dyDescent="0.2">
      <c r="C296" s="100" t="s">
        <v>425</v>
      </c>
    </row>
    <row r="297" spans="2:3" x14ac:dyDescent="0.2">
      <c r="B297" s="8" t="s">
        <v>376</v>
      </c>
      <c r="C297" s="100" t="s">
        <v>426</v>
      </c>
    </row>
    <row r="298" spans="2:3" x14ac:dyDescent="0.2">
      <c r="B298" s="8" t="s">
        <v>377</v>
      </c>
      <c r="C298" s="100" t="s">
        <v>427</v>
      </c>
    </row>
    <row r="299" spans="2:3" x14ac:dyDescent="0.2">
      <c r="B299" s="8" t="s">
        <v>378</v>
      </c>
      <c r="C299" s="100" t="s">
        <v>428</v>
      </c>
    </row>
    <row r="300" spans="2:3" x14ac:dyDescent="0.2">
      <c r="B300" s="8" t="s">
        <v>384</v>
      </c>
      <c r="C300" s="100" t="s">
        <v>429</v>
      </c>
    </row>
    <row r="301" spans="2:3" x14ac:dyDescent="0.2">
      <c r="B301" s="8" t="s">
        <v>379</v>
      </c>
      <c r="C301" s="100" t="s">
        <v>430</v>
      </c>
    </row>
    <row r="302" spans="2:3" x14ac:dyDescent="0.2">
      <c r="B302" s="8" t="s">
        <v>382</v>
      </c>
      <c r="C302" s="100" t="s">
        <v>431</v>
      </c>
    </row>
    <row r="303" spans="2:3" x14ac:dyDescent="0.2">
      <c r="B303" s="8" t="s">
        <v>381</v>
      </c>
      <c r="C303" s="100"/>
    </row>
    <row r="304" spans="2:3" x14ac:dyDescent="0.2">
      <c r="B304" s="8" t="s">
        <v>380</v>
      </c>
      <c r="C304" s="100"/>
    </row>
    <row r="305" spans="2:3" x14ac:dyDescent="0.2">
      <c r="C305" s="100"/>
    </row>
    <row r="306" spans="2:3" x14ac:dyDescent="0.2">
      <c r="B306" s="8" t="s">
        <v>364</v>
      </c>
    </row>
    <row r="307" spans="2:3" x14ac:dyDescent="0.2">
      <c r="B307" s="8" t="s">
        <v>365</v>
      </c>
    </row>
    <row r="308" spans="2:3" x14ac:dyDescent="0.2">
      <c r="B308" s="8" t="s">
        <v>366</v>
      </c>
    </row>
    <row r="309" spans="2:3" x14ac:dyDescent="0.2">
      <c r="B309" s="8" t="s">
        <v>383</v>
      </c>
    </row>
    <row r="310" spans="2:3" x14ac:dyDescent="0.2">
      <c r="B310" s="8" t="s">
        <v>385</v>
      </c>
    </row>
    <row r="311" spans="2:3" x14ac:dyDescent="0.2">
      <c r="B311" s="8" t="s">
        <v>386</v>
      </c>
    </row>
    <row r="312" spans="2:3" x14ac:dyDescent="0.2">
      <c r="B312" s="8" t="s">
        <v>387</v>
      </c>
    </row>
    <row r="313" spans="2:3" x14ac:dyDescent="0.2">
      <c r="B313" s="8"/>
    </row>
    <row r="314" spans="2:3" x14ac:dyDescent="0.2">
      <c r="B314" s="8" t="s">
        <v>372</v>
      </c>
    </row>
    <row r="315" spans="2:3" x14ac:dyDescent="0.2">
      <c r="B315" s="8" t="s">
        <v>371</v>
      </c>
    </row>
  </sheetData>
  <mergeCells count="1">
    <mergeCell ref="B231:B2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topLeftCell="A22" zoomScale="70" zoomScaleNormal="55" zoomScaleSheetLayoutView="70" workbookViewId="0">
      <selection activeCell="C17" sqref="C17"/>
    </sheetView>
  </sheetViews>
  <sheetFormatPr baseColWidth="10" defaultRowHeight="12.75" x14ac:dyDescent="0.2"/>
  <cols>
    <col min="1" max="1" width="1.85546875" style="1" customWidth="1"/>
    <col min="2" max="2" width="28.85546875" style="1" customWidth="1"/>
    <col min="3" max="3" width="79.140625" style="1" customWidth="1"/>
    <col min="4" max="4" width="3.7109375" style="1" customWidth="1"/>
    <col min="5" max="5" width="28.85546875" style="1" customWidth="1"/>
    <col min="6" max="6" width="62.28515625" style="1" customWidth="1"/>
    <col min="7" max="7" width="18.5703125" style="7" customWidth="1"/>
    <col min="8" max="8" width="19" style="1" customWidth="1"/>
    <col min="9" max="9" width="1.140625" style="1" customWidth="1"/>
    <col min="10" max="16384" width="11.42578125" style="1"/>
  </cols>
  <sheetData>
    <row r="1" spans="1:11" x14ac:dyDescent="0.2">
      <c r="A1" s="2"/>
      <c r="B1" s="2"/>
      <c r="C1" s="2"/>
      <c r="D1" s="2"/>
      <c r="E1" s="2"/>
      <c r="F1" s="2"/>
      <c r="G1" s="27"/>
      <c r="H1" s="2"/>
      <c r="I1" s="2"/>
    </row>
    <row r="2" spans="1:11" ht="27.75" customHeight="1" x14ac:dyDescent="0.2">
      <c r="A2" s="2"/>
      <c r="B2" s="350"/>
      <c r="C2" s="353" t="s">
        <v>20</v>
      </c>
      <c r="D2" s="353"/>
      <c r="E2" s="353"/>
      <c r="F2" s="353"/>
      <c r="G2" s="294" t="s">
        <v>70</v>
      </c>
      <c r="H2" s="296" t="s">
        <v>0</v>
      </c>
      <c r="I2" s="2"/>
    </row>
    <row r="3" spans="1:11" ht="27.75" customHeight="1" x14ac:dyDescent="0.2">
      <c r="A3" s="2"/>
      <c r="B3" s="351"/>
      <c r="C3" s="354"/>
      <c r="D3" s="354"/>
      <c r="E3" s="354"/>
      <c r="F3" s="354"/>
      <c r="G3" s="83" t="s">
        <v>1</v>
      </c>
      <c r="H3" s="285">
        <v>4</v>
      </c>
      <c r="I3" s="2"/>
    </row>
    <row r="4" spans="1:11" ht="33.75" customHeight="1" x14ac:dyDescent="0.2">
      <c r="A4" s="2"/>
      <c r="B4" s="352"/>
      <c r="C4" s="355" t="s">
        <v>2</v>
      </c>
      <c r="D4" s="355"/>
      <c r="E4" s="355"/>
      <c r="F4" s="355"/>
      <c r="G4" s="293" t="s">
        <v>71</v>
      </c>
      <c r="H4" s="295">
        <v>43256</v>
      </c>
      <c r="I4" s="2"/>
    </row>
    <row r="5" spans="1:11" ht="16.5" customHeight="1" x14ac:dyDescent="0.2">
      <c r="A5" s="2"/>
      <c r="B5" s="89"/>
      <c r="C5" s="88"/>
      <c r="D5" s="198"/>
      <c r="E5" s="88"/>
      <c r="F5" s="88"/>
      <c r="G5" s="4"/>
      <c r="H5" s="4"/>
      <c r="I5" s="2"/>
    </row>
    <row r="6" spans="1:11" ht="26.25" customHeight="1" x14ac:dyDescent="0.2">
      <c r="A6" s="2"/>
      <c r="B6" s="348" t="s">
        <v>346</v>
      </c>
      <c r="C6" s="348"/>
      <c r="D6" s="348"/>
      <c r="E6" s="348"/>
      <c r="F6" s="348"/>
      <c r="G6" s="348"/>
      <c r="H6" s="348"/>
      <c r="I6" s="2"/>
    </row>
    <row r="7" spans="1:11" ht="42.75" customHeight="1" x14ac:dyDescent="0.2">
      <c r="A7" s="2"/>
      <c r="B7" s="201" t="s">
        <v>435</v>
      </c>
      <c r="C7" s="217" t="s">
        <v>411</v>
      </c>
      <c r="D7" s="200"/>
      <c r="E7" s="201" t="s">
        <v>418</v>
      </c>
      <c r="F7" s="347" t="s">
        <v>566</v>
      </c>
      <c r="G7" s="347"/>
      <c r="H7" s="347"/>
      <c r="I7" s="2"/>
    </row>
    <row r="8" spans="1:11" ht="69" customHeight="1" x14ac:dyDescent="0.2">
      <c r="A8" s="2"/>
      <c r="B8" s="201" t="s">
        <v>451</v>
      </c>
      <c r="C8" s="199" t="s">
        <v>410</v>
      </c>
      <c r="D8" s="199"/>
      <c r="E8" s="201" t="s">
        <v>413</v>
      </c>
      <c r="F8" s="349" t="s">
        <v>421</v>
      </c>
      <c r="G8" s="349"/>
      <c r="H8" s="349"/>
      <c r="I8" s="2"/>
    </row>
    <row r="9" spans="1:11" ht="54" customHeight="1" x14ac:dyDescent="0.2">
      <c r="A9" s="2"/>
      <c r="B9" s="201" t="s">
        <v>309</v>
      </c>
      <c r="C9" s="199" t="s">
        <v>55</v>
      </c>
      <c r="D9" s="199"/>
      <c r="E9" s="201" t="s">
        <v>293</v>
      </c>
      <c r="F9" s="349" t="s">
        <v>412</v>
      </c>
      <c r="G9" s="349"/>
      <c r="H9" s="349"/>
      <c r="I9" s="2"/>
    </row>
    <row r="10" spans="1:11" ht="23.25" x14ac:dyDescent="0.2">
      <c r="A10" s="2"/>
      <c r="B10" s="348" t="s">
        <v>347</v>
      </c>
      <c r="C10" s="348"/>
      <c r="D10" s="348"/>
      <c r="E10" s="348"/>
      <c r="F10" s="348"/>
      <c r="G10" s="348"/>
      <c r="H10" s="348"/>
      <c r="I10" s="2"/>
    </row>
    <row r="11" spans="1:11" ht="51.75" customHeight="1" x14ac:dyDescent="0.2">
      <c r="A11" s="2"/>
      <c r="B11" s="201" t="s">
        <v>112</v>
      </c>
      <c r="C11" s="199" t="s">
        <v>49</v>
      </c>
      <c r="D11" s="199"/>
      <c r="E11" s="201" t="s">
        <v>145</v>
      </c>
      <c r="F11" s="349" t="s">
        <v>564</v>
      </c>
      <c r="G11" s="349"/>
      <c r="H11" s="349"/>
      <c r="I11" s="2"/>
    </row>
    <row r="12" spans="1:11" ht="54.75" customHeight="1" x14ac:dyDescent="0.2">
      <c r="A12" s="2"/>
      <c r="B12" s="201" t="s">
        <v>113</v>
      </c>
      <c r="C12" s="199" t="s">
        <v>50</v>
      </c>
      <c r="D12" s="199"/>
      <c r="E12" s="201" t="s">
        <v>345</v>
      </c>
      <c r="F12" s="347" t="s">
        <v>51</v>
      </c>
      <c r="G12" s="347"/>
      <c r="H12" s="347"/>
      <c r="I12" s="2"/>
    </row>
    <row r="13" spans="1:11" ht="60" customHeight="1" x14ac:dyDescent="0.2">
      <c r="A13" s="2"/>
      <c r="B13" s="201" t="s">
        <v>74</v>
      </c>
      <c r="C13" s="199" t="s">
        <v>52</v>
      </c>
      <c r="D13" s="199"/>
      <c r="E13" s="201" t="s">
        <v>419</v>
      </c>
      <c r="F13" s="347" t="s">
        <v>53</v>
      </c>
      <c r="G13" s="347"/>
      <c r="H13" s="347"/>
      <c r="I13" s="2"/>
    </row>
    <row r="14" spans="1:11" ht="59.25" customHeight="1" x14ac:dyDescent="0.2">
      <c r="A14" s="2"/>
      <c r="B14" s="201" t="s">
        <v>76</v>
      </c>
      <c r="C14" s="199" t="s">
        <v>54</v>
      </c>
      <c r="D14" s="199"/>
      <c r="E14" s="201" t="s">
        <v>140</v>
      </c>
      <c r="F14" s="347" t="s">
        <v>417</v>
      </c>
      <c r="G14" s="347"/>
      <c r="H14" s="347"/>
      <c r="I14" s="2"/>
    </row>
    <row r="15" spans="1:11" ht="23.25" x14ac:dyDescent="0.2">
      <c r="A15" s="2"/>
      <c r="B15" s="348" t="s">
        <v>115</v>
      </c>
      <c r="C15" s="348"/>
      <c r="D15" s="348"/>
      <c r="E15" s="348"/>
      <c r="F15" s="348"/>
      <c r="G15" s="348"/>
      <c r="H15" s="348"/>
      <c r="I15" s="2"/>
    </row>
    <row r="16" spans="1:11" ht="70.5" customHeight="1" x14ac:dyDescent="0.2">
      <c r="A16" s="2"/>
      <c r="B16" s="201" t="s">
        <v>148</v>
      </c>
      <c r="C16" s="217" t="s">
        <v>414</v>
      </c>
      <c r="D16" s="199"/>
      <c r="E16" s="201" t="s">
        <v>173</v>
      </c>
      <c r="F16" s="349" t="s">
        <v>422</v>
      </c>
      <c r="G16" s="349"/>
      <c r="H16" s="349"/>
      <c r="I16" s="2"/>
      <c r="K16" s="215"/>
    </row>
    <row r="17" spans="1:11" ht="119.25" customHeight="1" x14ac:dyDescent="0.2">
      <c r="A17" s="2"/>
      <c r="B17" s="202" t="s">
        <v>146</v>
      </c>
      <c r="C17" s="217" t="s">
        <v>415</v>
      </c>
      <c r="D17" s="199"/>
      <c r="E17" s="201" t="s">
        <v>174</v>
      </c>
      <c r="F17" s="347" t="s">
        <v>402</v>
      </c>
      <c r="G17" s="347"/>
      <c r="H17" s="347"/>
      <c r="I17" s="2"/>
      <c r="K17" s="215"/>
    </row>
    <row r="18" spans="1:11" ht="75.75" customHeight="1" x14ac:dyDescent="0.2">
      <c r="A18" s="2"/>
      <c r="B18" s="202" t="s">
        <v>416</v>
      </c>
      <c r="C18" s="217" t="s">
        <v>433</v>
      </c>
      <c r="D18" s="204"/>
      <c r="E18" s="201"/>
      <c r="F18" s="347"/>
      <c r="G18" s="347"/>
      <c r="H18" s="347"/>
      <c r="I18" s="2"/>
      <c r="K18" s="215"/>
    </row>
    <row r="19" spans="1:11" ht="14.25" x14ac:dyDescent="0.2">
      <c r="A19" s="2"/>
      <c r="B19" s="201"/>
      <c r="C19" s="199"/>
      <c r="D19" s="199"/>
      <c r="E19" s="201"/>
      <c r="F19" s="199"/>
      <c r="G19" s="199"/>
      <c r="H19" s="199"/>
      <c r="I19" s="2"/>
    </row>
    <row r="20" spans="1:11" ht="23.25" x14ac:dyDescent="0.2">
      <c r="A20" s="2"/>
      <c r="B20" s="348" t="s">
        <v>360</v>
      </c>
      <c r="C20" s="348"/>
      <c r="D20" s="348"/>
      <c r="E20" s="348"/>
      <c r="F20" s="348"/>
      <c r="G20" s="348"/>
      <c r="H20" s="348"/>
      <c r="I20" s="2"/>
    </row>
    <row r="21" spans="1:11" ht="85.5" customHeight="1" x14ac:dyDescent="0.2">
      <c r="A21" s="2"/>
      <c r="B21" s="201" t="s">
        <v>355</v>
      </c>
      <c r="C21" s="199" t="s">
        <v>62</v>
      </c>
      <c r="D21" s="199"/>
      <c r="E21" s="202" t="s">
        <v>354</v>
      </c>
      <c r="F21" s="347" t="s">
        <v>67</v>
      </c>
      <c r="G21" s="347"/>
      <c r="H21" s="347"/>
      <c r="I21" s="2"/>
    </row>
    <row r="22" spans="1:11" ht="208.5" customHeight="1" x14ac:dyDescent="0.2">
      <c r="A22" s="2"/>
      <c r="B22" s="201" t="s">
        <v>349</v>
      </c>
      <c r="C22" s="199" t="s">
        <v>351</v>
      </c>
      <c r="D22" s="199"/>
      <c r="E22" s="202" t="s">
        <v>356</v>
      </c>
      <c r="F22" s="347" t="s">
        <v>359</v>
      </c>
      <c r="G22" s="347"/>
      <c r="H22" s="347"/>
      <c r="I22" s="2"/>
    </row>
    <row r="23" spans="1:11" ht="59.25" customHeight="1" x14ac:dyDescent="0.2">
      <c r="A23" s="2"/>
      <c r="B23" s="201" t="s">
        <v>63</v>
      </c>
      <c r="C23" s="199" t="s">
        <v>56</v>
      </c>
      <c r="D23" s="199"/>
      <c r="E23" s="202" t="s">
        <v>357</v>
      </c>
      <c r="F23" s="347" t="s">
        <v>66</v>
      </c>
      <c r="G23" s="347"/>
      <c r="H23" s="347"/>
      <c r="I23" s="2"/>
    </row>
    <row r="24" spans="1:11" ht="65.25" customHeight="1" x14ac:dyDescent="0.2">
      <c r="A24" s="2"/>
      <c r="B24" s="201" t="s">
        <v>348</v>
      </c>
      <c r="C24" s="203" t="s">
        <v>57</v>
      </c>
      <c r="D24" s="203"/>
      <c r="E24" s="202" t="s">
        <v>358</v>
      </c>
      <c r="F24" s="347" t="s">
        <v>69</v>
      </c>
      <c r="G24" s="347"/>
      <c r="H24" s="347"/>
      <c r="I24" s="2"/>
    </row>
    <row r="25" spans="1:11" ht="81" customHeight="1" x14ac:dyDescent="0.2">
      <c r="A25" s="2"/>
      <c r="B25" s="201" t="s">
        <v>350</v>
      </c>
      <c r="C25" s="199" t="s">
        <v>65</v>
      </c>
      <c r="D25" s="199"/>
      <c r="E25" s="5"/>
      <c r="F25" s="5"/>
      <c r="G25" s="197"/>
      <c r="H25" s="5"/>
      <c r="I25" s="2"/>
    </row>
    <row r="26" spans="1:11" ht="68.25" customHeight="1" x14ac:dyDescent="0.2">
      <c r="A26" s="2"/>
      <c r="B26" s="216" t="s">
        <v>352</v>
      </c>
      <c r="C26" s="203" t="s">
        <v>64</v>
      </c>
      <c r="D26" s="203"/>
      <c r="E26" s="5"/>
      <c r="F26" s="5"/>
      <c r="G26" s="203"/>
      <c r="H26" s="203"/>
      <c r="I26" s="2"/>
    </row>
    <row r="27" spans="1:11" ht="63.75" customHeight="1" x14ac:dyDescent="0.2">
      <c r="A27" s="2"/>
      <c r="B27" s="201" t="s">
        <v>111</v>
      </c>
      <c r="C27" s="199" t="s">
        <v>565</v>
      </c>
      <c r="D27" s="199"/>
      <c r="E27" s="5"/>
      <c r="F27" s="5"/>
      <c r="G27" s="203"/>
      <c r="H27" s="203"/>
      <c r="I27" s="2"/>
    </row>
    <row r="28" spans="1:11" ht="94.5" customHeight="1" x14ac:dyDescent="0.2">
      <c r="A28" s="2"/>
      <c r="B28" s="201" t="s">
        <v>353</v>
      </c>
      <c r="C28" s="199" t="s">
        <v>68</v>
      </c>
      <c r="D28" s="199"/>
      <c r="E28" s="5"/>
      <c r="F28" s="5"/>
      <c r="G28" s="5"/>
      <c r="H28" s="5"/>
      <c r="I28" s="2"/>
    </row>
    <row r="29" spans="1:11" ht="23.25" x14ac:dyDescent="0.2">
      <c r="A29" s="2"/>
      <c r="B29" s="348" t="s">
        <v>391</v>
      </c>
      <c r="C29" s="348"/>
      <c r="D29" s="348"/>
      <c r="E29" s="348"/>
      <c r="F29" s="348"/>
      <c r="G29" s="348"/>
      <c r="H29" s="348"/>
      <c r="I29" s="2"/>
    </row>
    <row r="30" spans="1:11" ht="50.25" customHeight="1" x14ac:dyDescent="0.2">
      <c r="A30" s="2"/>
      <c r="B30" s="201" t="s">
        <v>392</v>
      </c>
      <c r="C30" s="217" t="s">
        <v>436</v>
      </c>
      <c r="D30" s="199"/>
      <c r="E30" s="202" t="s">
        <v>398</v>
      </c>
      <c r="F30" s="347" t="s">
        <v>450</v>
      </c>
      <c r="G30" s="347"/>
      <c r="H30" s="347"/>
      <c r="I30" s="2"/>
    </row>
    <row r="31" spans="1:11" ht="50.25" customHeight="1" x14ac:dyDescent="0.2">
      <c r="A31" s="2"/>
      <c r="B31" s="201" t="s">
        <v>393</v>
      </c>
      <c r="C31" s="217" t="s">
        <v>437</v>
      </c>
      <c r="D31" s="199"/>
      <c r="E31" s="202" t="s">
        <v>448</v>
      </c>
      <c r="F31" s="347" t="s">
        <v>449</v>
      </c>
      <c r="G31" s="347"/>
      <c r="H31" s="347"/>
      <c r="I31" s="2"/>
    </row>
    <row r="32" spans="1:11" ht="50.25" customHeight="1" x14ac:dyDescent="0.2">
      <c r="A32" s="2"/>
      <c r="B32" s="201" t="s">
        <v>394</v>
      </c>
      <c r="C32" s="217" t="s">
        <v>438</v>
      </c>
      <c r="D32" s="199"/>
      <c r="E32" s="202" t="s">
        <v>399</v>
      </c>
      <c r="F32" s="347" t="s">
        <v>446</v>
      </c>
      <c r="G32" s="347"/>
      <c r="H32" s="347"/>
      <c r="I32" s="2"/>
    </row>
    <row r="33" spans="1:9" ht="50.25" customHeight="1" x14ac:dyDescent="0.2">
      <c r="A33" s="2"/>
      <c r="B33" s="201" t="s">
        <v>395</v>
      </c>
      <c r="C33" s="217" t="s">
        <v>434</v>
      </c>
      <c r="D33" s="199"/>
      <c r="E33" s="202" t="s">
        <v>326</v>
      </c>
      <c r="F33" s="347" t="s">
        <v>445</v>
      </c>
      <c r="G33" s="347"/>
      <c r="H33" s="347"/>
      <c r="I33" s="2"/>
    </row>
    <row r="34" spans="1:9" ht="50.25" customHeight="1" x14ac:dyDescent="0.2">
      <c r="A34" s="2"/>
      <c r="B34" s="201" t="s">
        <v>396</v>
      </c>
      <c r="C34" s="217" t="s">
        <v>439</v>
      </c>
      <c r="D34" s="199"/>
      <c r="E34" s="202"/>
      <c r="F34" s="199"/>
      <c r="G34" s="199"/>
      <c r="H34" s="199"/>
      <c r="I34" s="2"/>
    </row>
    <row r="35" spans="1:9" ht="65.25" customHeight="1" x14ac:dyDescent="0.2">
      <c r="A35" s="2"/>
      <c r="B35" s="201" t="s">
        <v>397</v>
      </c>
      <c r="C35" s="347" t="s">
        <v>440</v>
      </c>
      <c r="D35" s="347"/>
      <c r="E35" s="347"/>
      <c r="F35" s="347"/>
      <c r="G35" s="347"/>
      <c r="H35" s="347"/>
      <c r="I35" s="2"/>
    </row>
    <row r="36" spans="1:9" ht="23.25" x14ac:dyDescent="0.2">
      <c r="A36" s="2"/>
      <c r="B36" s="348" t="s">
        <v>401</v>
      </c>
      <c r="C36" s="348"/>
      <c r="D36" s="348"/>
      <c r="E36" s="348"/>
      <c r="F36" s="348"/>
      <c r="G36" s="348"/>
      <c r="H36" s="348"/>
      <c r="I36" s="2"/>
    </row>
    <row r="37" spans="1:9" ht="66" customHeight="1" x14ac:dyDescent="0.2">
      <c r="A37" s="2"/>
      <c r="B37" s="202" t="s">
        <v>442</v>
      </c>
      <c r="C37" s="199" t="s">
        <v>441</v>
      </c>
      <c r="D37" s="199"/>
      <c r="E37" s="202" t="s">
        <v>367</v>
      </c>
      <c r="F37" s="347" t="s">
        <v>405</v>
      </c>
      <c r="G37" s="347"/>
      <c r="H37" s="347"/>
      <c r="I37" s="2"/>
    </row>
    <row r="38" spans="1:9" ht="50.25" customHeight="1" x14ac:dyDescent="0.2">
      <c r="A38" s="2"/>
      <c r="B38" s="202" t="s">
        <v>368</v>
      </c>
      <c r="C38" s="199" t="s">
        <v>443</v>
      </c>
      <c r="D38" s="199"/>
      <c r="E38" s="202" t="s">
        <v>388</v>
      </c>
      <c r="F38" s="347" t="s">
        <v>406</v>
      </c>
      <c r="G38" s="347"/>
      <c r="H38" s="347"/>
      <c r="I38" s="2"/>
    </row>
    <row r="39" spans="1:9" ht="50.25" customHeight="1" x14ac:dyDescent="0.2">
      <c r="A39" s="2"/>
      <c r="B39" s="202" t="s">
        <v>363</v>
      </c>
      <c r="C39" s="199" t="s">
        <v>403</v>
      </c>
      <c r="D39" s="199"/>
      <c r="E39" s="202" t="s">
        <v>369</v>
      </c>
      <c r="F39" s="347" t="s">
        <v>407</v>
      </c>
      <c r="G39" s="347"/>
      <c r="H39" s="347"/>
      <c r="I39" s="2"/>
    </row>
    <row r="40" spans="1:9" ht="70.5" customHeight="1" x14ac:dyDescent="0.2">
      <c r="A40" s="2"/>
      <c r="B40" s="202" t="s">
        <v>374</v>
      </c>
      <c r="C40" s="199" t="s">
        <v>404</v>
      </c>
      <c r="D40" s="199"/>
      <c r="E40" s="202" t="s">
        <v>373</v>
      </c>
      <c r="F40" s="347" t="s">
        <v>408</v>
      </c>
      <c r="G40" s="347"/>
      <c r="H40" s="347"/>
      <c r="I40" s="2"/>
    </row>
    <row r="41" spans="1:9" ht="79.5" customHeight="1" x14ac:dyDescent="0.2">
      <c r="A41" s="2"/>
      <c r="B41" s="202" t="s">
        <v>375</v>
      </c>
      <c r="C41" s="199" t="s">
        <v>423</v>
      </c>
      <c r="D41" s="199"/>
      <c r="E41" s="202" t="s">
        <v>370</v>
      </c>
      <c r="F41" s="347" t="s">
        <v>409</v>
      </c>
      <c r="G41" s="347"/>
      <c r="H41" s="347"/>
      <c r="I41" s="2"/>
    </row>
  </sheetData>
  <sheetProtection password="CCE3" sheet="1" objects="1" scenarios="1"/>
  <mergeCells count="34">
    <mergeCell ref="F41:H41"/>
    <mergeCell ref="B36:H36"/>
    <mergeCell ref="F37:H37"/>
    <mergeCell ref="F38:H38"/>
    <mergeCell ref="F39:H39"/>
    <mergeCell ref="F40:H40"/>
    <mergeCell ref="B2:B4"/>
    <mergeCell ref="C2:F3"/>
    <mergeCell ref="C4:F4"/>
    <mergeCell ref="B6:H6"/>
    <mergeCell ref="B10:H10"/>
    <mergeCell ref="F9:H9"/>
    <mergeCell ref="F7:H7"/>
    <mergeCell ref="F8:H8"/>
    <mergeCell ref="B20:H20"/>
    <mergeCell ref="F11:H11"/>
    <mergeCell ref="F12:H12"/>
    <mergeCell ref="F13:H13"/>
    <mergeCell ref="F14:H14"/>
    <mergeCell ref="F17:H17"/>
    <mergeCell ref="B15:H15"/>
    <mergeCell ref="F18:H18"/>
    <mergeCell ref="F16:H16"/>
    <mergeCell ref="F22:H22"/>
    <mergeCell ref="F33:H33"/>
    <mergeCell ref="F35:H35"/>
    <mergeCell ref="F24:H24"/>
    <mergeCell ref="F21:H21"/>
    <mergeCell ref="F23:H23"/>
    <mergeCell ref="B29:H29"/>
    <mergeCell ref="F30:H30"/>
    <mergeCell ref="F31:H31"/>
    <mergeCell ref="F32:H32"/>
    <mergeCell ref="C35:E35"/>
  </mergeCells>
  <printOptions horizontalCentered="1" verticalCentered="1"/>
  <pageMargins left="0.39370078740157483" right="0.39370078740157483" top="0.39370078740157483" bottom="0.39370078740157483" header="0" footer="0"/>
  <pageSetup paperSize="14" scale="65" orientation="landscape" horizontalDpi="4294967294" verticalDpi="4294967294" r:id="rId1"/>
  <headerFooter alignWithMargins="0"/>
  <rowBreaks count="1" manualBreakCount="1">
    <brk id="19"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109"/>
  <sheetViews>
    <sheetView view="pageBreakPreview" topLeftCell="A10" zoomScale="70" zoomScaleNormal="75" zoomScaleSheetLayoutView="70" workbookViewId="0">
      <selection activeCell="F31" sqref="F31:H31"/>
    </sheetView>
  </sheetViews>
  <sheetFormatPr baseColWidth="10" defaultRowHeight="14.25" x14ac:dyDescent="0.2"/>
  <cols>
    <col min="1" max="1" width="1.7109375" style="33" customWidth="1"/>
    <col min="2" max="2" width="30.140625" style="51" customWidth="1"/>
    <col min="3" max="3" width="30.5703125" style="51" customWidth="1"/>
    <col min="4" max="4" width="29.85546875" style="52" customWidth="1"/>
    <col min="5" max="5" width="3.5703125" style="52" customWidth="1"/>
    <col min="6" max="8" width="28.5703125" style="52" customWidth="1"/>
    <col min="9" max="9" width="3" style="33" customWidth="1"/>
    <col min="10" max="13" width="17.28515625" style="33" customWidth="1"/>
    <col min="14" max="14" width="1.140625" style="33" customWidth="1"/>
    <col min="15" max="15" width="13.5703125" style="33" bestFit="1" customWidth="1"/>
    <col min="16" max="16" width="20.140625" style="33" customWidth="1"/>
    <col min="17" max="17" width="12.85546875" style="33" bestFit="1" customWidth="1"/>
    <col min="18" max="16384" width="11.42578125" style="33"/>
  </cols>
  <sheetData>
    <row r="1" spans="1:26" ht="6.75" customHeight="1" thickBot="1" x14ac:dyDescent="0.25">
      <c r="A1" s="29"/>
      <c r="B1" s="30"/>
      <c r="C1" s="30"/>
      <c r="D1" s="31"/>
      <c r="E1" s="31"/>
      <c r="F1" s="31"/>
      <c r="G1" s="31"/>
      <c r="H1" s="31"/>
      <c r="I1" s="29"/>
      <c r="J1" s="29"/>
      <c r="K1" s="29"/>
      <c r="L1" s="29"/>
      <c r="M1" s="29"/>
      <c r="N1" s="32"/>
      <c r="Y1" s="34"/>
    </row>
    <row r="2" spans="1:26" ht="31.5" customHeight="1" x14ac:dyDescent="0.2">
      <c r="A2" s="29"/>
      <c r="B2" s="57"/>
      <c r="C2" s="369" t="s">
        <v>114</v>
      </c>
      <c r="D2" s="369"/>
      <c r="E2" s="369"/>
      <c r="F2" s="369"/>
      <c r="G2" s="369"/>
      <c r="H2" s="369"/>
      <c r="I2" s="369"/>
      <c r="J2" s="369"/>
      <c r="K2" s="369"/>
      <c r="L2" s="138" t="s">
        <v>70</v>
      </c>
      <c r="M2" s="284" t="s">
        <v>0</v>
      </c>
      <c r="N2" s="35"/>
    </row>
    <row r="3" spans="1:26" ht="31.5" customHeight="1" x14ac:dyDescent="0.2">
      <c r="A3" s="29"/>
      <c r="B3" s="58"/>
      <c r="C3" s="370"/>
      <c r="D3" s="370"/>
      <c r="E3" s="370"/>
      <c r="F3" s="370"/>
      <c r="G3" s="370"/>
      <c r="H3" s="370"/>
      <c r="I3" s="370"/>
      <c r="J3" s="370"/>
      <c r="K3" s="370"/>
      <c r="L3" s="83" t="s">
        <v>1</v>
      </c>
      <c r="M3" s="285">
        <v>4</v>
      </c>
      <c r="N3" s="35"/>
      <c r="Y3" s="34"/>
      <c r="Z3" s="34"/>
    </row>
    <row r="4" spans="1:26" ht="31.5" customHeight="1" thickBot="1" x14ac:dyDescent="0.25">
      <c r="A4" s="29"/>
      <c r="B4" s="59"/>
      <c r="C4" s="377" t="s">
        <v>2</v>
      </c>
      <c r="D4" s="377"/>
      <c r="E4" s="377"/>
      <c r="F4" s="377"/>
      <c r="G4" s="377"/>
      <c r="H4" s="377"/>
      <c r="I4" s="377"/>
      <c r="J4" s="377"/>
      <c r="K4" s="377"/>
      <c r="L4" s="36" t="s">
        <v>71</v>
      </c>
      <c r="M4" s="286">
        <v>43256</v>
      </c>
      <c r="N4" s="35"/>
      <c r="Y4" s="34"/>
      <c r="Z4" s="34"/>
    </row>
    <row r="5" spans="1:26" ht="9" customHeight="1" x14ac:dyDescent="0.2">
      <c r="A5" s="32"/>
      <c r="B5" s="37"/>
      <c r="C5" s="37"/>
      <c r="D5" s="37"/>
      <c r="E5" s="38"/>
      <c r="F5" s="38"/>
      <c r="G5" s="38"/>
      <c r="H5" s="38"/>
      <c r="I5" s="38"/>
      <c r="J5" s="38"/>
      <c r="K5" s="38"/>
      <c r="L5" s="38"/>
      <c r="M5" s="38"/>
      <c r="N5" s="38"/>
      <c r="Y5" s="34"/>
      <c r="Z5" s="34"/>
    </row>
    <row r="6" spans="1:26" s="41" customFormat="1" ht="18" customHeight="1" x14ac:dyDescent="0.2">
      <c r="A6" s="29"/>
      <c r="B6" s="378" t="s">
        <v>72</v>
      </c>
      <c r="C6" s="378"/>
      <c r="D6" s="378"/>
      <c r="E6" s="378"/>
      <c r="F6" s="378"/>
      <c r="G6" s="378"/>
      <c r="H6" s="378"/>
      <c r="I6" s="46"/>
      <c r="J6" s="46"/>
      <c r="K6" s="46"/>
      <c r="L6" s="46"/>
      <c r="M6" s="46"/>
      <c r="N6" s="40"/>
      <c r="W6" s="33"/>
      <c r="Y6" s="34"/>
      <c r="Z6" s="42"/>
    </row>
    <row r="7" spans="1:26" s="41" customFormat="1" ht="18" customHeight="1" x14ac:dyDescent="0.3">
      <c r="A7" s="29"/>
      <c r="B7" s="379" t="s">
        <v>452</v>
      </c>
      <c r="C7" s="379"/>
      <c r="D7" s="379"/>
      <c r="E7" s="55"/>
      <c r="F7" s="379" t="s">
        <v>451</v>
      </c>
      <c r="G7" s="379"/>
      <c r="H7" s="379"/>
      <c r="I7" s="55"/>
      <c r="J7" s="379" t="s">
        <v>78</v>
      </c>
      <c r="K7" s="379"/>
      <c r="L7" s="379"/>
      <c r="M7" s="379"/>
      <c r="N7" s="40"/>
      <c r="W7" s="33"/>
      <c r="Y7" s="34"/>
      <c r="Z7" s="42"/>
    </row>
    <row r="8" spans="1:26" s="41" customFormat="1" ht="27" customHeight="1" x14ac:dyDescent="0.2">
      <c r="A8" s="29"/>
      <c r="B8" s="368" t="s">
        <v>190</v>
      </c>
      <c r="C8" s="368"/>
      <c r="D8" s="368"/>
      <c r="E8" s="56"/>
      <c r="F8" s="368" t="s">
        <v>129</v>
      </c>
      <c r="G8" s="368"/>
      <c r="H8" s="368"/>
      <c r="I8" s="56"/>
      <c r="J8" s="368" t="s">
        <v>44</v>
      </c>
      <c r="K8" s="368"/>
      <c r="L8" s="368"/>
      <c r="M8" s="368"/>
      <c r="N8" s="40"/>
      <c r="P8" s="72"/>
      <c r="W8" s="33"/>
      <c r="Y8" s="34"/>
      <c r="Z8" s="42"/>
    </row>
    <row r="9" spans="1:26" s="41" customFormat="1" ht="18.75" customHeight="1" x14ac:dyDescent="0.3">
      <c r="A9" s="29"/>
      <c r="B9" s="376" t="s">
        <v>128</v>
      </c>
      <c r="C9" s="376"/>
      <c r="D9" s="376"/>
      <c r="E9" s="43"/>
      <c r="F9" s="372" t="s">
        <v>138</v>
      </c>
      <c r="G9" s="372"/>
      <c r="H9" s="372"/>
      <c r="I9" s="67"/>
      <c r="J9" s="371" t="s">
        <v>293</v>
      </c>
      <c r="K9" s="371"/>
      <c r="L9" s="371"/>
      <c r="M9" s="371"/>
      <c r="N9" s="40"/>
      <c r="P9" s="72"/>
      <c r="W9" s="33"/>
      <c r="Y9" s="34"/>
      <c r="Z9" s="42"/>
    </row>
    <row r="10" spans="1:26" s="41" customFormat="1" ht="10.5" customHeight="1" x14ac:dyDescent="0.3">
      <c r="A10" s="29"/>
      <c r="B10" s="385" t="str">
        <f>IF(AND(J8="Subdirección de Análisis de Riesgos y Efectos de Cambio Climático"),'base de datos'!B8,IF(AND(J8="Subdirección para la Reducción del Riesgos y Adaptación al Cambio Climático"),'base de datos'!B9,IF(AND(J8="Subdirección para el Manejo de Emergencias y Desastres"),'base de datos'!B11,IF(AND(J8="Subdirección Corporativa y Asuntos Disciplinarios"),'base de datos'!B7,IF(AND(J8="Oficina de Tecnologías de la Información y las Comunicaciones "),'base de datos'!B10,IF(AND(J8="Oficina Asesora Jurídica"),'base de datos'!B7,IF(AND(J8="Oficina Asesora Planeación"),'base de datos'!B10,IF(AND(J8="Oficina de Comunicaciones"),'base de datos'!B10,IF(AND(J8="Dirección General"),'base de datos'!B8,"")))))))))</f>
        <v>1.  Lograr colaboradores del IDIGER altamente motivados y competentes mediante la gestión del conocimiento, acciones de formación, bienestar y la provisión de bienes y servicios, para fortalecer la capacidad técnica, ejecutora y comunicativa de la entidad.</v>
      </c>
      <c r="C10" s="385"/>
      <c r="D10" s="385"/>
      <c r="E10" s="223"/>
      <c r="F10" s="388"/>
      <c r="G10" s="388"/>
      <c r="H10" s="388"/>
      <c r="I10" s="218"/>
      <c r="J10" s="373" t="str">
        <f>IF(AND(B8="12. Plan de Seguridad y Privacidad de la Información"),'base de datos'!P34,IF(AND(B8="11. Plan de Tratamiento de Riesgos de Seguridad y Privacidad de la Información"),'base de datos'!P34,IF(AND(B8="10. Plan Estratégico de Tecnologías de la Información y las Comunicaciones - PETI"),'base de datos'!P34,IF(AND(B8="09. Plan Anticorrupción y de Atención al Ciudadano"),'base de datos'!P33,IF(AND(B8="08. Plan de Trabajo Anual en Seguridad y Salud en el Trabajo"),'base de datos'!P31,IF(AND(B8="06. Plan Institucional de Capacitación"),'base de datos'!P31,IF(AND(B8="01. Plan Institucional de Archivos de la Entidad - PINAR"),'base de datos'!P32,IF(AND(B8="04. Plan de Previsión de Recursos Humanos"),'base de datos'!P31,IF(AND(B8="03. Plan Anual de Vacantes"),'base de datos'!P31,IF(AND(B8="05. Plan Estratégico de Talento Humano"),'base de datos'!P31,IF(AND(B8="07. Plan de Incentivos Institucionales"),'base de datos'!P31,IF(AND(J8="Subdirección de Análisis de Riesgos y Efectos de Cambio Climático"),'base de datos'!F31,IF(AND(J8="Subdirección para la Reducción del Riesgos y Adaptación al Cambio Climático"),'base de datos'!H31,IF(AND(J8="Subdirección para el Manejo de Emergencias y Desastres"),'base de datos'!G31,IF(AND(J8="Subdirección Corporativa y Asuntos Disciplinarios"),'base de datos'!E31,IF(AND(J8="Oficina de Tecnologías de la Información y las Comunicaciones "),'base de datos'!L31,IF(AND(J8="Oficina Asesora Jurídica"),'base de datos'!I31,IF(AND(J8="Oficina Asesora Planeación"),'base de datos'!J31,IF(AND(J8="Oficina de Comunicaciones"),'base de datos'!K31,IF(AND(J8="Dirección General"),'base de datos'!M31,""))))))))))))))))))))</f>
        <v xml:space="preserve">Gestión Contractual
Gestión Jurídica </v>
      </c>
      <c r="K10" s="373"/>
      <c r="L10" s="373"/>
      <c r="M10" s="373"/>
      <c r="N10" s="40"/>
      <c r="P10" s="72"/>
      <c r="W10" s="33"/>
      <c r="Y10" s="34"/>
      <c r="Z10" s="42"/>
    </row>
    <row r="11" spans="1:26" s="41" customFormat="1" ht="10.5" customHeight="1" x14ac:dyDescent="0.3">
      <c r="A11" s="29"/>
      <c r="B11" s="386"/>
      <c r="C11" s="386"/>
      <c r="D11" s="386"/>
      <c r="E11" s="222"/>
      <c r="F11" s="389"/>
      <c r="G11" s="389"/>
      <c r="H11" s="389"/>
      <c r="I11" s="219"/>
      <c r="J11" s="374"/>
      <c r="K11" s="374"/>
      <c r="L11" s="374"/>
      <c r="M11" s="374"/>
      <c r="N11" s="40"/>
      <c r="P11" s="72"/>
      <c r="W11" s="33"/>
      <c r="Y11" s="34"/>
      <c r="Z11" s="42"/>
    </row>
    <row r="12" spans="1:26" s="41" customFormat="1" ht="10.5" customHeight="1" x14ac:dyDescent="0.3">
      <c r="A12" s="29"/>
      <c r="B12" s="386"/>
      <c r="C12" s="386"/>
      <c r="D12" s="386"/>
      <c r="E12" s="222"/>
      <c r="F12" s="389"/>
      <c r="G12" s="389"/>
      <c r="H12" s="389"/>
      <c r="I12" s="219"/>
      <c r="J12" s="374"/>
      <c r="K12" s="374"/>
      <c r="L12" s="374"/>
      <c r="M12" s="374"/>
      <c r="N12" s="40"/>
      <c r="P12" s="72"/>
      <c r="W12" s="33"/>
      <c r="Y12" s="34"/>
      <c r="Z12" s="42"/>
    </row>
    <row r="13" spans="1:26" s="41" customFormat="1" ht="10.5" customHeight="1" x14ac:dyDescent="0.3">
      <c r="A13" s="29"/>
      <c r="B13" s="386"/>
      <c r="C13" s="386"/>
      <c r="D13" s="386"/>
      <c r="E13" s="222"/>
      <c r="F13" s="389"/>
      <c r="G13" s="389"/>
      <c r="H13" s="389"/>
      <c r="I13" s="219"/>
      <c r="J13" s="374"/>
      <c r="K13" s="374"/>
      <c r="L13" s="374"/>
      <c r="M13" s="374"/>
      <c r="N13" s="40"/>
      <c r="P13" s="72"/>
      <c r="W13" s="33"/>
      <c r="Y13" s="34"/>
      <c r="Z13" s="42"/>
    </row>
    <row r="14" spans="1:26" s="41" customFormat="1" ht="10.5" customHeight="1" x14ac:dyDescent="0.3">
      <c r="A14" s="29"/>
      <c r="B14" s="386"/>
      <c r="C14" s="386"/>
      <c r="D14" s="386"/>
      <c r="E14" s="222"/>
      <c r="F14" s="389"/>
      <c r="G14" s="389"/>
      <c r="H14" s="389"/>
      <c r="I14" s="219"/>
      <c r="J14" s="374"/>
      <c r="K14" s="374"/>
      <c r="L14" s="374"/>
      <c r="M14" s="374"/>
      <c r="N14" s="40"/>
      <c r="P14" s="72"/>
      <c r="W14" s="33"/>
      <c r="Y14" s="34"/>
      <c r="Z14" s="42"/>
    </row>
    <row r="15" spans="1:26" s="41" customFormat="1" ht="10.5" customHeight="1" x14ac:dyDescent="0.2">
      <c r="A15" s="29"/>
      <c r="B15" s="387"/>
      <c r="C15" s="387"/>
      <c r="D15" s="387"/>
      <c r="E15" s="224"/>
      <c r="F15" s="390"/>
      <c r="G15" s="390"/>
      <c r="H15" s="390"/>
      <c r="I15" s="224"/>
      <c r="J15" s="375"/>
      <c r="K15" s="375"/>
      <c r="L15" s="375"/>
      <c r="M15" s="375"/>
      <c r="N15" s="40"/>
      <c r="P15" s="72"/>
      <c r="W15" s="33"/>
      <c r="Y15" s="34"/>
      <c r="Z15" s="42"/>
    </row>
    <row r="16" spans="1:26" s="41" customFormat="1" ht="10.5" customHeight="1" x14ac:dyDescent="0.2">
      <c r="A16" s="29"/>
      <c r="B16" s="61"/>
      <c r="C16" s="61"/>
      <c r="D16" s="61"/>
      <c r="E16" s="237"/>
      <c r="F16" s="61"/>
      <c r="G16" s="61"/>
      <c r="H16" s="61"/>
      <c r="I16" s="61"/>
      <c r="J16" s="61"/>
      <c r="K16" s="61"/>
      <c r="L16" s="61"/>
      <c r="M16" s="61"/>
      <c r="N16" s="40"/>
      <c r="P16" s="72"/>
      <c r="W16" s="33"/>
      <c r="Y16" s="34"/>
      <c r="Z16" s="42"/>
    </row>
    <row r="17" spans="1:26" s="41" customFormat="1" ht="18" x14ac:dyDescent="0.2">
      <c r="A17" s="29"/>
      <c r="B17" s="364" t="s">
        <v>139</v>
      </c>
      <c r="C17" s="364"/>
      <c r="D17" s="364"/>
      <c r="E17" s="364"/>
      <c r="F17" s="364"/>
      <c r="G17" s="364"/>
      <c r="H17" s="364"/>
      <c r="I17" s="39"/>
      <c r="J17" s="39"/>
      <c r="K17" s="39"/>
      <c r="L17" s="39"/>
      <c r="M17" s="39"/>
      <c r="N17" s="40"/>
      <c r="W17" s="33"/>
      <c r="Y17" s="34"/>
      <c r="Z17" s="42"/>
    </row>
    <row r="18" spans="1:26" s="41" customFormat="1" ht="8.25" customHeight="1" x14ac:dyDescent="0.2">
      <c r="A18" s="29"/>
      <c r="B18" s="43"/>
      <c r="C18" s="43"/>
      <c r="D18" s="43"/>
      <c r="E18" s="43"/>
      <c r="F18" s="43"/>
      <c r="G18" s="43"/>
      <c r="H18" s="43"/>
      <c r="I18" s="44"/>
      <c r="J18" s="44"/>
      <c r="K18" s="44"/>
      <c r="L18" s="44"/>
      <c r="M18" s="44"/>
      <c r="N18" s="40"/>
      <c r="W18" s="33"/>
      <c r="Y18" s="34"/>
      <c r="Z18" s="42"/>
    </row>
    <row r="19" spans="1:26" s="41" customFormat="1" ht="21" customHeight="1" x14ac:dyDescent="0.3">
      <c r="A19" s="29"/>
      <c r="B19" s="365" t="s">
        <v>112</v>
      </c>
      <c r="C19" s="365"/>
      <c r="D19" s="365"/>
      <c r="E19" s="55"/>
      <c r="F19" s="365" t="s">
        <v>113</v>
      </c>
      <c r="G19" s="365"/>
      <c r="H19" s="365"/>
      <c r="I19" s="44"/>
      <c r="J19" s="365" t="s">
        <v>145</v>
      </c>
      <c r="K19" s="365"/>
      <c r="L19" s="365"/>
      <c r="M19" s="365"/>
      <c r="N19" s="40"/>
      <c r="W19" s="33"/>
      <c r="Y19" s="34"/>
      <c r="Z19" s="42"/>
    </row>
    <row r="20" spans="1:26" s="41" customFormat="1" ht="28.5" customHeight="1" x14ac:dyDescent="0.2">
      <c r="A20" s="29"/>
      <c r="B20" s="366" t="s">
        <v>5</v>
      </c>
      <c r="C20" s="366"/>
      <c r="D20" s="366"/>
      <c r="E20" s="56"/>
      <c r="F20" s="366" t="s">
        <v>41</v>
      </c>
      <c r="G20" s="366"/>
      <c r="H20" s="366"/>
      <c r="I20" s="45"/>
      <c r="J20" s="366" t="s">
        <v>22</v>
      </c>
      <c r="K20" s="366"/>
      <c r="L20" s="366"/>
      <c r="M20" s="366"/>
      <c r="N20" s="40"/>
      <c r="W20" s="33"/>
      <c r="Y20" s="34"/>
      <c r="Z20" s="42"/>
    </row>
    <row r="21" spans="1:26" s="41" customFormat="1" ht="18.75" customHeight="1" x14ac:dyDescent="0.3">
      <c r="A21" s="29"/>
      <c r="B21" s="367" t="s">
        <v>73</v>
      </c>
      <c r="C21" s="367"/>
      <c r="D21" s="367"/>
      <c r="E21" s="60"/>
      <c r="F21" s="367" t="s">
        <v>74</v>
      </c>
      <c r="G21" s="367"/>
      <c r="H21" s="367"/>
      <c r="I21" s="44"/>
      <c r="J21" s="367" t="s">
        <v>75</v>
      </c>
      <c r="K21" s="367"/>
      <c r="L21" s="367"/>
      <c r="M21" s="367"/>
      <c r="N21" s="40"/>
      <c r="W21" s="33"/>
      <c r="Y21" s="34"/>
      <c r="Z21" s="42"/>
    </row>
    <row r="22" spans="1:26" s="41" customFormat="1" ht="29.25" customHeight="1" x14ac:dyDescent="0.2">
      <c r="A22" s="29"/>
      <c r="B22" s="368" t="s">
        <v>8</v>
      </c>
      <c r="C22" s="368"/>
      <c r="D22" s="368"/>
      <c r="E22" s="56"/>
      <c r="F22" s="368" t="s">
        <v>11</v>
      </c>
      <c r="G22" s="368"/>
      <c r="H22" s="368"/>
      <c r="I22" s="45"/>
      <c r="J22" s="368" t="s">
        <v>14</v>
      </c>
      <c r="K22" s="368"/>
      <c r="L22" s="368"/>
      <c r="M22" s="368"/>
      <c r="N22" s="40"/>
      <c r="W22" s="33"/>
      <c r="Y22" s="34"/>
      <c r="Z22" s="42"/>
    </row>
    <row r="23" spans="1:26" s="41" customFormat="1" ht="21" customHeight="1" x14ac:dyDescent="0.3">
      <c r="A23" s="29"/>
      <c r="B23" s="367" t="s">
        <v>76</v>
      </c>
      <c r="C23" s="367"/>
      <c r="D23" s="367"/>
      <c r="E23" s="73"/>
      <c r="F23" s="367" t="s">
        <v>140</v>
      </c>
      <c r="G23" s="367"/>
      <c r="H23" s="367"/>
      <c r="I23" s="44"/>
      <c r="J23" s="372"/>
      <c r="K23" s="372"/>
      <c r="L23" s="372"/>
      <c r="M23" s="372"/>
      <c r="N23" s="40"/>
      <c r="W23" s="33"/>
      <c r="Y23" s="34"/>
      <c r="Z23" s="42"/>
    </row>
    <row r="24" spans="1:26" s="41" customFormat="1" ht="27.75" customHeight="1" x14ac:dyDescent="0.3">
      <c r="A24" s="29"/>
      <c r="B24" s="391" t="str">
        <f>IF(AND(J8="Subdirección de Análisis de Riesgos y Efectos de Cambio Climático"),'base de datos'!A175,IF(AND(J8="Subdirección para la Reducción del Riesgos y Adaptación al Cambio Climático"),'base de datos'!A176,IF(AND(J8="Subdirección para el Manejo de Emergencias y Desastres"),'base de datos'!A177,IF(AND(J8="Subdirección Corporativa y Asuntos Disciplinarios"),'base de datos'!A178,IF(AND(J8="Oficina de Tecnologías de la Información y las Comunicaciones "),'base de datos'!A179,IF(AND(J8="Oficina Asesora Jurídica"),'base de datos'!A180,IF(AND(J8="Oficina Asesora Planeación"),'base de datos'!A181,IF(AND(J8="Oficina de Comunicaciones"),'base de datos'!A182,IF(AND(J8="Dirección General"),'base de datos'!A180,"")))))))))</f>
        <v>Proyecto No 1166 Consolidación de la gestión pública eficiente del IDIGER, como entidad coordinadora del SDGR-CC</v>
      </c>
      <c r="C24" s="391"/>
      <c r="D24" s="391"/>
      <c r="E24" s="218"/>
      <c r="F24" s="382" t="str">
        <f>IF(AND(B24="Proyecto No 1172 Conocimiento del riesgo y efectos del cambio climático."),'base de datos'!L175,IF(AND(B24="Proyecto No 1158 Reducción del riesgo y adaptación al cambio climático."),'base de datos'!L176,IF(AND(B24="Proyecto No 1178 Fortalecimiento del manejo de emergencias y desastres."),'base de datos'!L177,IF(AND(B24="Proyecto No 1166 Consolidación de la gestión pública eficiente del IDIGER, como entidad coordinadora del SDGR-CC."),'base de datos'!L178,IF(AND(B24="Proyecto No 1166_Consolidación de la gestión pública eficiente del IDIGER, como entidad coordinadora del SDGR-CC."),'base de datos'!L179,IF(AND(B24="Proyecto No 1166 Consolidación de la gestión pública eficiente del IDIGER, como entidad coordinadora del SDGR-CC"),'base de datos'!L180,IF(AND(B24="Proyecto No 1166 Consolidacion de la gestión pública eficiente del IDIGER, como entidad coordinadora del SDGR-CC."),'base de datos'!L181,IF(AND(B24="Proyecto No 1158 Reducción del riesgo y adaptación al cambio climático"),'base de datos'!L182,""))))))))</f>
        <v>01 Formular e implementar el 100% de los planes de trabajo definidos para el fortalecimiento de la función administrativa y el desarrollo institucional.</v>
      </c>
      <c r="G24" s="382"/>
      <c r="H24" s="382"/>
      <c r="I24" s="382"/>
      <c r="J24" s="382"/>
      <c r="K24" s="382"/>
      <c r="L24" s="382"/>
      <c r="M24" s="382"/>
      <c r="N24" s="40"/>
      <c r="W24" s="33"/>
      <c r="Y24" s="34"/>
      <c r="Z24" s="42"/>
    </row>
    <row r="25" spans="1:26" s="41" customFormat="1" ht="27.75" customHeight="1" x14ac:dyDescent="0.3">
      <c r="A25" s="29"/>
      <c r="B25" s="392"/>
      <c r="C25" s="392"/>
      <c r="D25" s="392"/>
      <c r="E25" s="219"/>
      <c r="F25" s="383"/>
      <c r="G25" s="383"/>
      <c r="H25" s="383"/>
      <c r="I25" s="383"/>
      <c r="J25" s="383"/>
      <c r="K25" s="383"/>
      <c r="L25" s="383"/>
      <c r="M25" s="383"/>
      <c r="N25" s="40"/>
      <c r="W25" s="33"/>
      <c r="Y25" s="34"/>
      <c r="Z25" s="42"/>
    </row>
    <row r="26" spans="1:26" s="41" customFormat="1" ht="27.75" customHeight="1" x14ac:dyDescent="0.2">
      <c r="A26" s="29"/>
      <c r="B26" s="393"/>
      <c r="C26" s="393"/>
      <c r="D26" s="393"/>
      <c r="E26" s="74"/>
      <c r="F26" s="384"/>
      <c r="G26" s="384"/>
      <c r="H26" s="384"/>
      <c r="I26" s="384"/>
      <c r="J26" s="384"/>
      <c r="K26" s="384"/>
      <c r="L26" s="384"/>
      <c r="M26" s="384"/>
      <c r="N26" s="40"/>
      <c r="W26" s="33"/>
      <c r="Y26" s="34"/>
      <c r="Z26" s="42"/>
    </row>
    <row r="27" spans="1:26" s="41" customFormat="1" ht="9.75" customHeight="1" x14ac:dyDescent="0.25">
      <c r="A27" s="29"/>
      <c r="B27" s="46"/>
      <c r="C27" s="46"/>
      <c r="D27" s="46"/>
      <c r="E27" s="46"/>
      <c r="F27" s="46"/>
      <c r="G27" s="46"/>
      <c r="H27" s="46"/>
      <c r="I27" s="46"/>
      <c r="J27" s="46"/>
      <c r="K27" s="46"/>
      <c r="L27" s="46"/>
      <c r="M27" s="46"/>
      <c r="N27" s="40"/>
      <c r="W27" s="33"/>
      <c r="Y27" s="47"/>
      <c r="Z27" s="42"/>
    </row>
    <row r="28" spans="1:26" s="41" customFormat="1" ht="18" customHeight="1" x14ac:dyDescent="0.2">
      <c r="A28" s="29"/>
      <c r="B28" s="378" t="s">
        <v>115</v>
      </c>
      <c r="C28" s="378"/>
      <c r="D28" s="378"/>
      <c r="E28" s="378"/>
      <c r="F28" s="378"/>
      <c r="G28" s="378"/>
      <c r="H28" s="378"/>
      <c r="I28" s="46"/>
      <c r="J28" s="46"/>
      <c r="K28" s="46"/>
      <c r="L28" s="46"/>
      <c r="M28" s="46"/>
      <c r="N28" s="40"/>
      <c r="Q28" s="81"/>
      <c r="R28" s="81"/>
      <c r="S28" s="81"/>
      <c r="W28" s="33"/>
      <c r="Y28" s="34"/>
      <c r="Z28" s="42"/>
    </row>
    <row r="29" spans="1:26" s="41" customFormat="1" ht="7.5" customHeight="1" x14ac:dyDescent="0.2">
      <c r="A29" s="29"/>
      <c r="B29" s="46"/>
      <c r="C29" s="46"/>
      <c r="D29" s="43"/>
      <c r="E29" s="43"/>
      <c r="F29" s="43"/>
      <c r="G29" s="43"/>
      <c r="H29" s="43"/>
      <c r="I29" s="43"/>
      <c r="J29" s="46"/>
      <c r="K29" s="46"/>
      <c r="L29" s="46"/>
      <c r="M29" s="46"/>
      <c r="N29" s="40"/>
      <c r="Q29" s="81"/>
      <c r="R29" s="81"/>
      <c r="S29" s="81"/>
      <c r="W29" s="33"/>
      <c r="Y29" s="34"/>
      <c r="Z29" s="42"/>
    </row>
    <row r="30" spans="1:26" s="41" customFormat="1" ht="22.5" customHeight="1" x14ac:dyDescent="0.3">
      <c r="A30" s="29"/>
      <c r="B30" s="363" t="s">
        <v>148</v>
      </c>
      <c r="C30" s="363"/>
      <c r="D30" s="70" t="s">
        <v>146</v>
      </c>
      <c r="F30" s="365" t="s">
        <v>191</v>
      </c>
      <c r="G30" s="365"/>
      <c r="H30" s="365"/>
      <c r="I30" s="55"/>
      <c r="J30" s="68" t="s">
        <v>173</v>
      </c>
      <c r="K30" s="363" t="s">
        <v>174</v>
      </c>
      <c r="L30" s="363"/>
      <c r="M30" s="363"/>
      <c r="N30" s="40"/>
      <c r="Q30" s="81"/>
      <c r="R30" s="81"/>
      <c r="S30" s="81"/>
      <c r="W30" s="33"/>
      <c r="Y30" s="34"/>
      <c r="Z30" s="42"/>
    </row>
    <row r="31" spans="1:26" s="41" customFormat="1" ht="23.25" customHeight="1" x14ac:dyDescent="0.2">
      <c r="A31" s="29"/>
      <c r="B31" s="360" t="s">
        <v>562</v>
      </c>
      <c r="C31" s="360"/>
      <c r="D31" s="66" t="str">
        <f>IF(AND(F31="Gastos generales"),'base de datos'!$B$158,IF(AND(F31="Proyecto No 1172 Conocimiento del riesgo y efectos del cambio climático."),'base de datos'!$B$159,IF(AND(F31="Proyecto No 1158 Reducción del riesgo y adaptación al cambio climático."),'base de datos'!$B$160,IF(AND(F31="Proyecto No 1178 Fortalecimiento del manejo de emergencias y desastres."),'base de datos'!$B$161,IF(AND(F31="Proyecto No 1166 Consolidación de la gestión pública eficiente del IDIGER, como entidad coordinadora del SDGR-CC."),'base de datos'!$B$162,IF(AND(F31="Subcuenta de Conocimiento del Riesgos y de los Efectos del Cambio Climatico - Generación de conociminento y actualización de los analisis de riesgos y efectos del cambio climatico."),'base de datos'!$B$163,IF(AND(F31="Subcuenta de Conocimiento del Riesgos y de los Efectos del Cambio Climatico - Resiliencia sectorial y reducciòn de riesgos de gran impacto."),'base de datos'!$B$164,IF(AND(F31="Subcuenta de Reducción del Riesgo - Reducción de la vulnerabilidad territorial de Bogotá frente a riesgos y efectos del cambio climático."),'base de datos'!$B$165,IF(AND(F31="Subcuenta de Manejo de Emergencias, Calamidades o Desastres - Implementación de procesos efectivos de preparativos, respuesta y recuperación post evento."),'base de datos'!$B$166,IF(AND(F31="Subcuenta de Manejo de Emergencias, Calamidades o Desastres - Atención Integral, oportuna, eficiente y eficaz de las situaciones de emergencia, calamidad o desastre a traves de la estrategia distrital de respuesta."),'base de datos'!$B$167,IF(AND(F31="Subcuenta de Adaptación al Cambio Climático - Manejo integral del agua como elemento vital para la resiliencia frente a riesgos y los efectos del cambio climatico."),'base de datos'!$B$168,IF(AND(F31="Subcuenta de Adaptación al Cambio Climático- Sistema de gobernanza ambiental para afrontar colectivamente los riesgos y efectos de cambio climatico."),'base de datos'!$B$169,IF(AND(F31="Subcuenta de Adaptación al Cambio Climático- Tranformaciòn cultural para enfentar los riesgos y los nuevos retos del cambio climatico."),'base de datos'!$B$170,IF(AND(F31="Subcuenta de Adaptación al Cambio Climático- Bogota ciudad sostenible y eficiente baja en carbono"),'base de datos'!$B$171,""))))))))))))))</f>
        <v>3-3-1-15-07-42-1166</v>
      </c>
      <c r="E31" s="56"/>
      <c r="F31" s="381" t="s">
        <v>141</v>
      </c>
      <c r="G31" s="381"/>
      <c r="H31" s="381"/>
      <c r="I31" s="56"/>
      <c r="J31" s="66">
        <v>2018</v>
      </c>
      <c r="K31" s="380">
        <v>1128809000</v>
      </c>
      <c r="L31" s="380"/>
      <c r="M31" s="380"/>
      <c r="N31" s="40"/>
      <c r="Q31" s="362"/>
      <c r="R31" s="362"/>
      <c r="S31" s="362"/>
      <c r="W31" s="33"/>
      <c r="Y31" s="34"/>
      <c r="Z31" s="42"/>
    </row>
    <row r="32" spans="1:26" s="41" customFormat="1" ht="33" customHeight="1" x14ac:dyDescent="0.2">
      <c r="A32" s="29"/>
      <c r="B32" s="360"/>
      <c r="C32" s="360"/>
      <c r="D32" s="235" t="str">
        <f>IF(AND(F32="Gastos generales"),'base de datos'!$B$158,IF(AND(F32="Proyecto No 1172 Conocimiento del riesgo y efectos del cambio climático."),'base de datos'!$B$159,IF(AND(F32="Proyecto No 1158 Reducción del riesgo y adaptación al cambio climático."),'base de datos'!$B$160,IF(AND(F32="Proyecto No 1178 Fortalecimiento del manejo de emergencias y desastres."),'base de datos'!$B$161,IF(AND(F32="Proyecto No 1166 Consolidación de la gestión pública eficiente del IDIGER, como entidad coordinadora del SDGR-CC."),'base de datos'!$B$162,IF(AND(F32="Subcuenta de Conocimiento del Riesgos y de los Efectos del Cambio Climatico - Generación de conociminento y actualización de los analisis de riesgos y efectos del cambio climatico."),'base de datos'!$B$163,IF(AND(F32="Subcuenta de Conocimiento del Riesgos y de los Efectos del Cambio Climatico - Resiliencia sectorial y reducciòn de riesgos de gran impacto."),'base de datos'!$B$164,IF(AND(F32="Subcuenta de Reducción del Riesgo - Reducción de la vulnerabilidad territorial de Bogotá frente a riesgos y efectos del cambio climático."),'base de datos'!$B$165,IF(AND(F32="Subcuenta de Manejo de Emergencias, Calamidades o Desastres - Implementación de procesos efectivos de preparativos, respuesta y recuperación post evento."),'base de datos'!$B$166,IF(AND(F32="Subcuenta de Manejo de Emergencias, Calamidades o Desastres - Atención Integral, oportuna, eficiente y eficaz de las situaciones de emergencia, calamidad o desastre a traves de la estrategia distrital de respuesta."),'base de datos'!$B$167,IF(AND(F32="Subcuenta de Adaptación al Cambio Climático - Manejo integral del agua como elemento vital para la resiliencia frente a riesgos y los efectos del cambio climatico."),'base de datos'!$B$168,IF(AND(F32="Subcuenta de Adaptación al Cambio Climático- Sistema de gobernanza ambiental para afrontar colectivamente los riesgos y efectos de cambio climatico."),'base de datos'!$B$169,IF(AND(F32="Subcuenta de Adaptación al Cambio Climático- Tranformaciòn cultural para enfentar los riesgos y los nuevos retos del cambio climatico."),'base de datos'!$B$170,IF(AND(F32="Subcuenta de Adaptación al Cambio Climático- Bogota ciudad sostenible y eficiente baja en carbono"),'base de datos'!$B$171,""))))))))))))))</f>
        <v/>
      </c>
      <c r="E32" s="56"/>
      <c r="F32" s="381"/>
      <c r="G32" s="381"/>
      <c r="H32" s="381"/>
      <c r="I32" s="56"/>
      <c r="J32" s="48"/>
      <c r="K32" s="397"/>
      <c r="L32" s="397"/>
      <c r="M32" s="397"/>
      <c r="N32" s="40"/>
      <c r="Q32" s="362"/>
      <c r="R32" s="362"/>
      <c r="S32" s="362"/>
      <c r="W32" s="33"/>
      <c r="Y32" s="34"/>
      <c r="Z32" s="42"/>
    </row>
    <row r="33" spans="1:27" s="41" customFormat="1" ht="30.75" customHeight="1" x14ac:dyDescent="0.2">
      <c r="A33" s="29"/>
      <c r="B33" s="360"/>
      <c r="C33" s="360"/>
      <c r="D33" s="306" t="str">
        <f>IF(AND(F33="Gastos generales"),'base de datos'!$B$158,IF(AND(F33="Proyecto No 1172 Conocimiento del riesgo y efectos del cambio climático."),'base de datos'!$B$159,IF(AND(F33="Proyecto No 1158 Reducción del riesgo y adaptación al cambio climático."),'base de datos'!$B$160,IF(AND(F33="Proyecto No 1178 Fortalecimiento del manejo de emergencias y desastres."),'base de datos'!$B$161,IF(AND(F33="Proyecto No 1166 Consolidación de la gestión pública eficiente del IDIGER, como entidad coordinadora del SDGR-CC."),'base de datos'!$B$162,IF(AND(F33="Subcuenta de Conocimiento del Riesgos y de los Efectos del Cambio Climatico - Generación de conociminento y actualización de los analisis de riesgos y efectos del cambio climatico."),'base de datos'!$B$163,IF(AND(F33="Subcuenta de Conocimiento del Riesgos y de los Efectos del Cambio Climatico - Resiliencia sectorial y reducciòn de riesgos de gran impacto."),'base de datos'!$B$164,IF(AND(F33="Subcuenta de Reducción del Riesgo - Reducción de la vulnerabilidad territorial de Bogotá frente a riesgos y efectos del cambio climático."),'base de datos'!$B$165,IF(AND(F33="Subcuenta de Manejo de Emergencias, Calamidades o Desastres - Implementación de procesos efectivos de preparativos, respuesta y recuperación post evento."),'base de datos'!$B$166,IF(AND(F33="Subcuenta de Manejo de Emergencias, Calamidades o Desastres - Atención Integral, oportuna, eficiente y eficaz de las situaciones de emergencia, calamidad o desastre a traves de la estrategia distrital de respuesta."),'base de datos'!$B$167,IF(AND(F33="Subcuenta de Adaptación al Cambio Climático - Manejo integral del agua como elemento vital para la resiliencia frente a riesgos y los efectos del cambio climatico."),'base de datos'!$B$168,IF(AND(F33="Subcuenta de Adaptación al Cambio Climático- Sistema de gobernanza ambiental para afrontar colectivamente los riesgos y efectos de cambio climatico."),'base de datos'!$B$169,IF(AND(F33="Subcuenta de Adaptación al Cambio Climático- Tranformaciòn cultural para enfentar los riesgos y los nuevos retos del cambio climatico."),'base de datos'!$B$170,IF(AND(F33="Subcuenta de Adaptación al Cambio Climático- Bogota ciudad sostenible y eficiente baja en carbono"),'base de datos'!$B$171,""))))))))))))))</f>
        <v/>
      </c>
      <c r="E33" s="56"/>
      <c r="F33" s="381"/>
      <c r="G33" s="381"/>
      <c r="H33" s="381"/>
      <c r="I33" s="56"/>
      <c r="J33" s="306"/>
      <c r="K33" s="380"/>
      <c r="L33" s="380"/>
      <c r="M33" s="380"/>
      <c r="N33" s="40"/>
      <c r="Q33" s="81"/>
      <c r="R33" s="81"/>
      <c r="S33" s="81"/>
      <c r="W33" s="33"/>
      <c r="Y33" s="34"/>
      <c r="Z33" s="42"/>
    </row>
    <row r="34" spans="1:27" s="41" customFormat="1" ht="30" customHeight="1" x14ac:dyDescent="0.2">
      <c r="A34" s="29"/>
      <c r="B34" s="360"/>
      <c r="C34" s="360"/>
      <c r="D34" s="306" t="str">
        <f>IF(AND(F34="Gastos generales"),'base de datos'!$B$158,IF(AND(F34="Proyecto No 1172 Conocimiento del riesgo y efectos del cambio climático."),'base de datos'!$B$159,IF(AND(F34="Proyecto No 1158 Reducción del riesgo y adaptación al cambio climático."),'base de datos'!$B$160,IF(AND(F34="Proyecto No 1178 Fortalecimiento del manejo de emergencias y desastres."),'base de datos'!$B$161,IF(AND(F34="Proyecto No 1166 Consolidación de la gestión pública eficiente del IDIGER, como entidad coordinadora del SDGR-CC."),'base de datos'!$B$162,IF(AND(F34="Subcuenta de Conocimiento del Riesgos y de los Efectos del Cambio Climatico - Generación de conociminento y actualización de los analisis de riesgos y efectos del cambio climatico."),'base de datos'!$B$163,IF(AND(F34="Subcuenta de Conocimiento del Riesgos y de los Efectos del Cambio Climatico - Resiliencia sectorial y reducciòn de riesgos de gran impacto."),'base de datos'!$B$164,IF(AND(F34="Subcuenta de Reducción del Riesgo - Reducción de la vulnerabilidad territorial de Bogotá frente a riesgos y efectos del cambio climático."),'base de datos'!$B$165,IF(AND(F34="Subcuenta de Manejo de Emergencias, Calamidades o Desastres - Implementación de procesos efectivos de preparativos, respuesta y recuperación post evento."),'base de datos'!$B$166,IF(AND(F34="Subcuenta de Manejo de Emergencias, Calamidades o Desastres - Atención Integral, oportuna, eficiente y eficaz de las situaciones de emergencia, calamidad o desastre a traves de la estrategia distrital de respuesta."),'base de datos'!$B$167,IF(AND(F34="Subcuenta de Adaptación al Cambio Climático - Manejo integral del agua como elemento vital para la resiliencia frente a riesgos y los efectos del cambio climatico."),'base de datos'!$B$168,IF(AND(F34="Subcuenta de Adaptación al Cambio Climático- Sistema de gobernanza ambiental para afrontar colectivamente los riesgos y efectos de cambio climatico."),'base de datos'!$B$169,IF(AND(F34="Subcuenta de Adaptación al Cambio Climático- Tranformaciòn cultural para enfentar los riesgos y los nuevos retos del cambio climatico."),'base de datos'!$B$170,IF(AND(F34="Subcuenta de Adaptación al Cambio Climático- Bogota ciudad sostenible y eficiente baja en carbono"),'base de datos'!$B$171,""))))))))))))))</f>
        <v/>
      </c>
      <c r="E34" s="56"/>
      <c r="F34" s="357"/>
      <c r="G34" s="357"/>
      <c r="H34" s="357"/>
      <c r="I34" s="56"/>
      <c r="J34" s="48"/>
      <c r="K34" s="380"/>
      <c r="L34" s="380"/>
      <c r="M34" s="380"/>
      <c r="N34" s="40"/>
      <c r="Q34" s="81"/>
      <c r="R34" s="81"/>
      <c r="S34" s="81"/>
      <c r="W34" s="33"/>
      <c r="Y34" s="34"/>
      <c r="Z34" s="42"/>
    </row>
    <row r="35" spans="1:27" s="41" customFormat="1" ht="8.25" customHeight="1" x14ac:dyDescent="0.2">
      <c r="A35" s="29"/>
      <c r="B35" s="46"/>
      <c r="C35" s="46"/>
      <c r="D35" s="43"/>
      <c r="E35" s="43"/>
      <c r="F35" s="43"/>
      <c r="G35" s="43"/>
      <c r="H35" s="43"/>
      <c r="I35" s="43"/>
      <c r="J35" s="46"/>
      <c r="K35" s="46"/>
      <c r="L35" s="46"/>
      <c r="M35" s="46"/>
      <c r="N35" s="40"/>
      <c r="W35" s="33"/>
      <c r="Y35" s="34"/>
      <c r="Z35" s="42"/>
    </row>
    <row r="36" spans="1:27" ht="17.25" customHeight="1" x14ac:dyDescent="0.3">
      <c r="A36" s="49"/>
      <c r="B36" s="361" t="s">
        <v>420</v>
      </c>
      <c r="C36" s="361"/>
      <c r="D36" s="361"/>
      <c r="E36" s="50"/>
      <c r="F36" s="358"/>
      <c r="G36" s="358"/>
      <c r="H36" s="358"/>
      <c r="I36" s="358"/>
      <c r="J36" s="358"/>
      <c r="K36" s="394">
        <f>SUM(K31:M34)</f>
        <v>1128809000</v>
      </c>
      <c r="L36" s="395"/>
      <c r="M36" s="396"/>
      <c r="N36" s="49"/>
      <c r="Y36" s="34"/>
      <c r="Z36" s="34"/>
      <c r="AA36" s="34"/>
    </row>
    <row r="37" spans="1:27" ht="18.75" customHeight="1" x14ac:dyDescent="0.3">
      <c r="A37" s="49"/>
      <c r="B37" s="356" t="s">
        <v>81</v>
      </c>
      <c r="C37" s="356"/>
      <c r="D37" s="356"/>
      <c r="E37" s="75"/>
      <c r="F37" s="359" t="str">
        <f>IF(AND(J8="Subdirección de Análisis de Riesgos y Efectos de Cambio Climático"),B46,IF(AND(J8="Subdirección para la Reducción del Riesgos y Adaptación al Cambio Climático"),B47,IF(AND(J8="Subdirección para el Manejo de Emergencias y Desastres"),B48,IF(AND(J8="Subdirección Corporativa y Asuntos Disciplinarios"),B49,IF(AND(J8="Oficina de Tecnologías de la Información y las Comunicaciones "),B50,IF(AND(J8="Oficina Asesora Jurídica"),B51,IF(AND(J8="Oficina Asesora Planeación"),B52,IF(AND(J8="Oficina de Comunicaciones"),B53,IF(AND(J8="Dirección General"),B54,"")))))))))</f>
        <v>Olga Teresa de Jesús Ávila Romero
Oficina Asesora Jurídica
Jefe de la Oficina Asesora Jurídica
oavila@idiger.gov.co
4297414 - Extensión 2842</v>
      </c>
      <c r="G37" s="359"/>
      <c r="H37" s="359"/>
      <c r="I37" s="359"/>
      <c r="J37" s="359"/>
      <c r="K37" s="78"/>
      <c r="L37" s="78"/>
      <c r="M37" s="78"/>
      <c r="N37" s="49"/>
      <c r="Y37" s="34"/>
      <c r="Z37" s="34"/>
      <c r="AA37" s="34"/>
    </row>
    <row r="38" spans="1:27" ht="18.75" customHeight="1" x14ac:dyDescent="0.3">
      <c r="A38" s="49"/>
      <c r="B38" s="356" t="s">
        <v>82</v>
      </c>
      <c r="C38" s="356"/>
      <c r="D38" s="356"/>
      <c r="E38" s="75"/>
      <c r="F38" s="359"/>
      <c r="G38" s="359"/>
      <c r="H38" s="359"/>
      <c r="I38" s="359"/>
      <c r="J38" s="359"/>
      <c r="K38" s="78"/>
      <c r="L38" s="78"/>
      <c r="M38" s="78"/>
      <c r="N38" s="49"/>
      <c r="Y38" s="34"/>
      <c r="Z38" s="34"/>
      <c r="AA38" s="34"/>
    </row>
    <row r="39" spans="1:27" ht="18.75" customHeight="1" x14ac:dyDescent="0.3">
      <c r="A39" s="49"/>
      <c r="B39" s="356" t="s">
        <v>83</v>
      </c>
      <c r="C39" s="356"/>
      <c r="D39" s="356"/>
      <c r="E39" s="75"/>
      <c r="F39" s="359"/>
      <c r="G39" s="359"/>
      <c r="H39" s="359"/>
      <c r="I39" s="359"/>
      <c r="J39" s="359"/>
      <c r="K39" s="78"/>
      <c r="L39" s="78"/>
      <c r="M39" s="78"/>
      <c r="N39" s="49"/>
      <c r="Y39" s="34"/>
      <c r="Z39" s="34"/>
      <c r="AA39" s="34"/>
    </row>
    <row r="40" spans="1:27" ht="18.75" x14ac:dyDescent="0.2">
      <c r="A40" s="49"/>
      <c r="B40" s="356" t="s">
        <v>84</v>
      </c>
      <c r="C40" s="356"/>
      <c r="D40" s="356"/>
      <c r="E40" s="76"/>
      <c r="F40" s="359"/>
      <c r="G40" s="359"/>
      <c r="H40" s="359"/>
      <c r="I40" s="359"/>
      <c r="J40" s="359"/>
      <c r="K40" s="79"/>
      <c r="L40" s="79"/>
      <c r="M40" s="79"/>
      <c r="Y40" s="34"/>
      <c r="Z40" s="34"/>
      <c r="AA40" s="34"/>
    </row>
    <row r="41" spans="1:27" ht="18.75" x14ac:dyDescent="0.3">
      <c r="A41" s="49"/>
      <c r="B41" s="356" t="s">
        <v>85</v>
      </c>
      <c r="C41" s="356"/>
      <c r="D41" s="356"/>
      <c r="E41" s="75"/>
      <c r="F41" s="359"/>
      <c r="G41" s="359"/>
      <c r="H41" s="359"/>
      <c r="I41" s="359"/>
      <c r="J41" s="359"/>
      <c r="K41" s="78"/>
      <c r="L41" s="78"/>
      <c r="M41" s="78"/>
      <c r="Y41" s="34"/>
      <c r="Z41" s="34"/>
      <c r="AA41" s="34"/>
    </row>
    <row r="42" spans="1:27" ht="8.25" customHeight="1" x14ac:dyDescent="0.2">
      <c r="A42" s="29"/>
      <c r="B42" s="30"/>
      <c r="C42" s="30"/>
      <c r="D42" s="31"/>
      <c r="E42" s="31"/>
      <c r="F42" s="31"/>
      <c r="G42" s="31"/>
      <c r="H42" s="31"/>
      <c r="I42" s="29"/>
      <c r="J42" s="77"/>
      <c r="K42" s="77"/>
      <c r="L42" s="77"/>
      <c r="M42" s="77"/>
      <c r="N42" s="29"/>
      <c r="Y42" s="34"/>
      <c r="Z42" s="34"/>
      <c r="AA42" s="34"/>
    </row>
    <row r="43" spans="1:27" x14ac:dyDescent="0.2">
      <c r="Y43" s="34"/>
      <c r="Z43" s="34"/>
      <c r="AA43" s="34"/>
    </row>
    <row r="44" spans="1:27" x14ac:dyDescent="0.2">
      <c r="Y44" s="34"/>
      <c r="Z44" s="34"/>
      <c r="AA44" s="34"/>
    </row>
    <row r="45" spans="1:27" x14ac:dyDescent="0.2">
      <c r="Y45" s="34"/>
      <c r="Z45" s="34"/>
      <c r="AA45" s="34"/>
    </row>
    <row r="46" spans="1:27" ht="114.75" hidden="1" x14ac:dyDescent="0.2">
      <c r="B46" s="220" t="s">
        <v>454</v>
      </c>
      <c r="Y46" s="34"/>
      <c r="Z46" s="34"/>
      <c r="AA46" s="34"/>
    </row>
    <row r="47" spans="1:27" ht="114.75" hidden="1" x14ac:dyDescent="0.2">
      <c r="B47" s="220" t="s">
        <v>455</v>
      </c>
      <c r="Y47" s="34"/>
      <c r="Z47" s="34"/>
      <c r="AA47" s="34"/>
    </row>
    <row r="48" spans="1:27" ht="89.25" hidden="1" x14ac:dyDescent="0.2">
      <c r="B48" s="221" t="s">
        <v>456</v>
      </c>
      <c r="Y48" s="34"/>
      <c r="Z48" s="34"/>
      <c r="AA48" s="34"/>
    </row>
    <row r="49" spans="2:27" ht="89.25" hidden="1" x14ac:dyDescent="0.2">
      <c r="B49" s="221" t="s">
        <v>457</v>
      </c>
      <c r="Y49" s="34"/>
      <c r="Z49" s="34"/>
      <c r="AA49" s="34"/>
    </row>
    <row r="50" spans="2:27" ht="63.75" hidden="1" x14ac:dyDescent="0.2">
      <c r="B50" s="221" t="s">
        <v>458</v>
      </c>
      <c r="Y50" s="34"/>
      <c r="Z50" s="34"/>
      <c r="AA50" s="34"/>
    </row>
    <row r="51" spans="2:27" ht="76.5" hidden="1" x14ac:dyDescent="0.2">
      <c r="B51" s="221" t="s">
        <v>460</v>
      </c>
      <c r="Y51" s="34"/>
      <c r="Z51" s="34"/>
      <c r="AA51" s="34"/>
    </row>
    <row r="52" spans="2:27" ht="83.25" hidden="1" customHeight="1" x14ac:dyDescent="0.2">
      <c r="B52" s="221" t="s">
        <v>461</v>
      </c>
      <c r="Y52" s="34"/>
      <c r="Z52" s="34"/>
      <c r="AA52" s="34"/>
    </row>
    <row r="53" spans="2:27" ht="63.75" hidden="1" x14ac:dyDescent="0.2">
      <c r="B53" s="221" t="s">
        <v>462</v>
      </c>
      <c r="Y53" s="34"/>
      <c r="Z53" s="34"/>
      <c r="AA53" s="34"/>
    </row>
    <row r="54" spans="2:27" ht="76.5" hidden="1" x14ac:dyDescent="0.2">
      <c r="B54" s="220" t="s">
        <v>463</v>
      </c>
      <c r="Y54" s="34"/>
      <c r="Z54" s="34"/>
      <c r="AA54" s="34"/>
    </row>
    <row r="55" spans="2:27" x14ac:dyDescent="0.2">
      <c r="B55" s="220"/>
      <c r="Y55" s="34"/>
      <c r="Z55" s="34"/>
      <c r="AA55" s="34"/>
    </row>
    <row r="56" spans="2:27" x14ac:dyDescent="0.2">
      <c r="Y56" s="34"/>
      <c r="Z56" s="34"/>
      <c r="AA56" s="34"/>
    </row>
    <row r="57" spans="2:27" x14ac:dyDescent="0.2">
      <c r="Y57" s="34"/>
      <c r="Z57" s="34"/>
      <c r="AA57" s="34"/>
    </row>
    <row r="58" spans="2:27" x14ac:dyDescent="0.2">
      <c r="Y58" s="34"/>
      <c r="Z58" s="34"/>
      <c r="AA58" s="34"/>
    </row>
    <row r="59" spans="2:27" x14ac:dyDescent="0.2">
      <c r="Y59" s="34"/>
      <c r="Z59" s="34"/>
      <c r="AA59" s="34"/>
    </row>
    <row r="60" spans="2:27" x14ac:dyDescent="0.2">
      <c r="Y60" s="34"/>
      <c r="Z60" s="34"/>
      <c r="AA60" s="34"/>
    </row>
    <row r="61" spans="2:27" x14ac:dyDescent="0.2">
      <c r="Y61" s="34"/>
      <c r="Z61" s="34"/>
      <c r="AA61" s="34"/>
    </row>
    <row r="62" spans="2:27" x14ac:dyDescent="0.2">
      <c r="Y62" s="34"/>
      <c r="Z62" s="34"/>
      <c r="AA62" s="34"/>
    </row>
    <row r="63" spans="2:27" x14ac:dyDescent="0.2">
      <c r="Y63" s="34"/>
      <c r="Z63" s="34"/>
      <c r="AA63" s="34"/>
    </row>
    <row r="64" spans="2:27" x14ac:dyDescent="0.2">
      <c r="Y64" s="34"/>
      <c r="Z64" s="34"/>
      <c r="AA64" s="34"/>
    </row>
    <row r="65" spans="25:27" x14ac:dyDescent="0.2">
      <c r="Y65" s="34"/>
      <c r="Z65" s="34"/>
      <c r="AA65" s="34"/>
    </row>
    <row r="66" spans="25:27" x14ac:dyDescent="0.2">
      <c r="Y66" s="34"/>
      <c r="Z66" s="34"/>
      <c r="AA66" s="34"/>
    </row>
    <row r="67" spans="25:27" x14ac:dyDescent="0.2">
      <c r="Z67" s="34"/>
      <c r="AA67" s="34"/>
    </row>
    <row r="68" spans="25:27" x14ac:dyDescent="0.2">
      <c r="Z68" s="34"/>
      <c r="AA68" s="34"/>
    </row>
    <row r="69" spans="25:27" x14ac:dyDescent="0.2">
      <c r="Z69" s="34"/>
      <c r="AA69" s="34"/>
    </row>
    <row r="70" spans="25:27" x14ac:dyDescent="0.2">
      <c r="Z70" s="34"/>
      <c r="AA70" s="34"/>
    </row>
    <row r="71" spans="25:27" x14ac:dyDescent="0.2">
      <c r="Z71" s="34"/>
      <c r="AA71" s="34"/>
    </row>
    <row r="72" spans="25:27" x14ac:dyDescent="0.2">
      <c r="Z72" s="34"/>
      <c r="AA72" s="34"/>
    </row>
    <row r="73" spans="25:27" x14ac:dyDescent="0.2">
      <c r="Z73" s="34"/>
      <c r="AA73" s="34"/>
    </row>
    <row r="74" spans="25:27" x14ac:dyDescent="0.2">
      <c r="Z74" s="34"/>
      <c r="AA74" s="34"/>
    </row>
    <row r="75" spans="25:27" x14ac:dyDescent="0.2">
      <c r="Z75" s="34"/>
      <c r="AA75" s="34"/>
    </row>
    <row r="76" spans="25:27" x14ac:dyDescent="0.2">
      <c r="Z76" s="34"/>
      <c r="AA76" s="34"/>
    </row>
    <row r="77" spans="25:27" x14ac:dyDescent="0.2">
      <c r="Z77" s="34"/>
      <c r="AA77" s="34"/>
    </row>
    <row r="78" spans="25:27" x14ac:dyDescent="0.2">
      <c r="Z78" s="34"/>
      <c r="AA78" s="34"/>
    </row>
    <row r="79" spans="25:27" x14ac:dyDescent="0.2">
      <c r="Z79" s="34"/>
      <c r="AA79" s="34"/>
    </row>
    <row r="80" spans="25:27" x14ac:dyDescent="0.2">
      <c r="Z80" s="34"/>
      <c r="AA80" s="34"/>
    </row>
    <row r="81" spans="26:27" x14ac:dyDescent="0.2">
      <c r="Z81" s="34"/>
      <c r="AA81" s="34"/>
    </row>
    <row r="82" spans="26:27" x14ac:dyDescent="0.2">
      <c r="Z82" s="34"/>
      <c r="AA82" s="34"/>
    </row>
    <row r="83" spans="26:27" x14ac:dyDescent="0.2">
      <c r="Z83" s="34"/>
      <c r="AA83" s="34"/>
    </row>
    <row r="84" spans="26:27" x14ac:dyDescent="0.2">
      <c r="Z84" s="34"/>
      <c r="AA84" s="34"/>
    </row>
    <row r="85" spans="26:27" x14ac:dyDescent="0.2">
      <c r="Z85" s="34"/>
      <c r="AA85" s="34"/>
    </row>
    <row r="86" spans="26:27" x14ac:dyDescent="0.2">
      <c r="Z86" s="34"/>
      <c r="AA86" s="34"/>
    </row>
    <row r="87" spans="26:27" x14ac:dyDescent="0.2">
      <c r="Z87" s="34"/>
      <c r="AA87" s="34"/>
    </row>
    <row r="88" spans="26:27" x14ac:dyDescent="0.2">
      <c r="Z88" s="34"/>
      <c r="AA88" s="34"/>
    </row>
    <row r="89" spans="26:27" x14ac:dyDescent="0.2">
      <c r="Z89" s="34"/>
      <c r="AA89" s="34"/>
    </row>
    <row r="90" spans="26:27" x14ac:dyDescent="0.2">
      <c r="AA90" s="34"/>
    </row>
    <row r="91" spans="26:27" x14ac:dyDescent="0.2">
      <c r="AA91" s="34"/>
    </row>
    <row r="92" spans="26:27" x14ac:dyDescent="0.2">
      <c r="AA92" s="34"/>
    </row>
    <row r="93" spans="26:27" x14ac:dyDescent="0.2">
      <c r="AA93" s="34"/>
    </row>
    <row r="94" spans="26:27" x14ac:dyDescent="0.2">
      <c r="AA94" s="34"/>
    </row>
    <row r="95" spans="26:27" x14ac:dyDescent="0.2">
      <c r="AA95" s="34"/>
    </row>
    <row r="96" spans="26:27" x14ac:dyDescent="0.2">
      <c r="AA96" s="34"/>
    </row>
    <row r="97" spans="27:27" x14ac:dyDescent="0.2">
      <c r="AA97" s="34"/>
    </row>
    <row r="98" spans="27:27" x14ac:dyDescent="0.2">
      <c r="AA98" s="34"/>
    </row>
    <row r="99" spans="27:27" x14ac:dyDescent="0.2">
      <c r="AA99" s="34"/>
    </row>
    <row r="100" spans="27:27" x14ac:dyDescent="0.2">
      <c r="AA100" s="34"/>
    </row>
    <row r="101" spans="27:27" x14ac:dyDescent="0.2">
      <c r="AA101" s="34"/>
    </row>
    <row r="102" spans="27:27" x14ac:dyDescent="0.2">
      <c r="AA102" s="34"/>
    </row>
    <row r="103" spans="27:27" x14ac:dyDescent="0.2">
      <c r="AA103" s="34"/>
    </row>
    <row r="104" spans="27:27" x14ac:dyDescent="0.2">
      <c r="AA104" s="34"/>
    </row>
    <row r="105" spans="27:27" x14ac:dyDescent="0.2">
      <c r="AA105" s="34"/>
    </row>
    <row r="106" spans="27:27" x14ac:dyDescent="0.2">
      <c r="AA106" s="34"/>
    </row>
    <row r="107" spans="27:27" x14ac:dyDescent="0.2">
      <c r="AA107" s="34"/>
    </row>
    <row r="108" spans="27:27" x14ac:dyDescent="0.2">
      <c r="AA108" s="34"/>
    </row>
    <row r="109" spans="27:27" x14ac:dyDescent="0.2">
      <c r="AA109" s="34"/>
    </row>
  </sheetData>
  <sheetProtection password="CCE3" sheet="1" objects="1" scenarios="1"/>
  <dataConsolidate/>
  <mergeCells count="60">
    <mergeCell ref="F31:H31"/>
    <mergeCell ref="K36:M36"/>
    <mergeCell ref="K34:M34"/>
    <mergeCell ref="F32:H32"/>
    <mergeCell ref="K32:M32"/>
    <mergeCell ref="B33:C33"/>
    <mergeCell ref="K33:M33"/>
    <mergeCell ref="F33:H33"/>
    <mergeCell ref="F24:M26"/>
    <mergeCell ref="B10:D15"/>
    <mergeCell ref="F10:H15"/>
    <mergeCell ref="J22:M22"/>
    <mergeCell ref="F22:H22"/>
    <mergeCell ref="F23:H23"/>
    <mergeCell ref="B20:D20"/>
    <mergeCell ref="B23:D23"/>
    <mergeCell ref="J23:M23"/>
    <mergeCell ref="B28:H28"/>
    <mergeCell ref="K30:M30"/>
    <mergeCell ref="K31:M31"/>
    <mergeCell ref="B24:D26"/>
    <mergeCell ref="C2:K3"/>
    <mergeCell ref="J9:M9"/>
    <mergeCell ref="F9:H9"/>
    <mergeCell ref="J10:M15"/>
    <mergeCell ref="B9:D9"/>
    <mergeCell ref="C4:K4"/>
    <mergeCell ref="B6:H6"/>
    <mergeCell ref="B8:D8"/>
    <mergeCell ref="F8:H8"/>
    <mergeCell ref="F7:H7"/>
    <mergeCell ref="J8:M8"/>
    <mergeCell ref="J7:M7"/>
    <mergeCell ref="B7:D7"/>
    <mergeCell ref="Q32:S32"/>
    <mergeCell ref="B30:C30"/>
    <mergeCell ref="B31:C31"/>
    <mergeCell ref="B32:C32"/>
    <mergeCell ref="B17:H17"/>
    <mergeCell ref="J19:M19"/>
    <mergeCell ref="J20:M20"/>
    <mergeCell ref="J21:M21"/>
    <mergeCell ref="B19:D19"/>
    <mergeCell ref="F20:H20"/>
    <mergeCell ref="F19:H19"/>
    <mergeCell ref="B21:D21"/>
    <mergeCell ref="F21:H21"/>
    <mergeCell ref="Q31:S31"/>
    <mergeCell ref="B22:D22"/>
    <mergeCell ref="F30:H30"/>
    <mergeCell ref="B37:D37"/>
    <mergeCell ref="B41:D41"/>
    <mergeCell ref="F34:H34"/>
    <mergeCell ref="B38:D38"/>
    <mergeCell ref="B39:D39"/>
    <mergeCell ref="B40:D40"/>
    <mergeCell ref="F36:J36"/>
    <mergeCell ref="F37:J41"/>
    <mergeCell ref="B34:C34"/>
    <mergeCell ref="B36:D36"/>
  </mergeCells>
  <dataValidations count="1">
    <dataValidation type="list" allowBlank="1" showInputMessage="1" showErrorMessage="1" sqref="F31:H34">
      <formula1>INDIRECT(B31)</formula1>
    </dataValidation>
  </dataValidations>
  <printOptions horizontalCentered="1" verticalCentered="1"/>
  <pageMargins left="0.39370078740157483" right="0.39370078740157483" top="0.39370078740157483" bottom="0.39370078740157483" header="0.31496062992125984" footer="0.31496062992125984"/>
  <pageSetup paperSize="14" scale="39" orientation="landscape" horizontalDpi="4294967294" verticalDpi="4294967294" r:id="rId1"/>
  <headerFooter alignWithMargins="0"/>
  <ignoredErrors>
    <ignoredError sqref="B24 D33:D34 B10 F37 D31:D32" unlockedFormula="1"/>
  </ignoredError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[1]Listas!#REF!</xm:f>
          </x14:formula1>
          <xm:sqref>E38:E39</xm:sqref>
        </x14:dataValidation>
        <x14:dataValidation type="list" allowBlank="1" showInputMessage="1" showErrorMessage="1">
          <x14:formula1>
            <xm:f>'base de datos'!$B$100:$B$101</xm:f>
          </x14:formula1>
          <xm:sqref>B22</xm:sqref>
        </x14:dataValidation>
        <x14:dataValidation type="list" allowBlank="1" showInputMessage="1" showErrorMessage="1">
          <x14:formula1>
            <xm:f>'base de datos'!$B$13</xm:f>
          </x14:formula1>
          <xm:sqref>B20:D20</xm:sqref>
        </x14:dataValidation>
        <x14:dataValidation type="list" allowBlank="1" showInputMessage="1" showErrorMessage="1">
          <x14:formula1>
            <xm:f>'base de datos'!$B$103:$B$104</xm:f>
          </x14:formula1>
          <xm:sqref>F22</xm:sqref>
        </x14:dataValidation>
        <x14:dataValidation type="list" allowBlank="1" showInputMessage="1" showErrorMessage="1">
          <x14:formula1>
            <xm:f>'base de datos'!$B$14</xm:f>
          </x14:formula1>
          <xm:sqref>F20:H20</xm:sqref>
        </x14:dataValidation>
        <x14:dataValidation type="list" allowBlank="1" showInputMessage="1" showErrorMessage="1">
          <x14:formula1>
            <xm:f>'base de datos'!$B$3:$B$5</xm:f>
          </x14:formula1>
          <xm:sqref>F8:H8</xm:sqref>
        </x14:dataValidation>
        <x14:dataValidation type="list" allowBlank="1" showInputMessage="1" showErrorMessage="1">
          <x14:formula1>
            <xm:f>'base de datos'!$B$22:$B$23</xm:f>
          </x14:formula1>
          <xm:sqref>J22</xm:sqref>
        </x14:dataValidation>
        <x14:dataValidation type="list" allowBlank="1" showInputMessage="1" showErrorMessage="1">
          <x14:formula1>
            <xm:f>'base de datos'!$B$98</xm:f>
          </x14:formula1>
          <xm:sqref>J20</xm:sqref>
        </x14:dataValidation>
        <x14:dataValidation type="list" allowBlank="1" showInputMessage="1" showErrorMessage="1">
          <x14:formula1>
            <xm:f>'base de datos'!$A$140:$A$152</xm:f>
          </x14:formula1>
          <xm:sqref>B8:D8</xm:sqref>
        </x14:dataValidation>
        <x14:dataValidation type="list" allowBlank="1" showInputMessage="1" showErrorMessage="1">
          <x14:formula1>
            <xm:f>INDIRECT('base de datos'!$C$142)</xm:f>
          </x14:formula1>
          <xm:sqref>J8:M8</xm:sqref>
        </x14:dataValidation>
        <x14:dataValidation type="list" allowBlank="1" showInputMessage="1" showErrorMessage="1">
          <x14:formula1>
            <xm:f>'base de datos'!$B$219:$B$223</xm:f>
          </x14:formula1>
          <xm:sqref>J31:J34</xm:sqref>
        </x14:dataValidation>
        <x14:dataValidation type="list" allowBlank="1" showInputMessage="1" showErrorMessage="1">
          <x14:formula1>
            <xm:f>'base de datos'!$B$154:$B$156</xm:f>
          </x14:formula1>
          <xm:sqref>B31:C34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5"/>
  <sheetViews>
    <sheetView tabSelected="1" view="pageBreakPreview" topLeftCell="G34" zoomScale="80" zoomScaleNormal="80" zoomScaleSheetLayoutView="80" workbookViewId="0">
      <selection activeCell="N8" sqref="N8"/>
    </sheetView>
  </sheetViews>
  <sheetFormatPr baseColWidth="10" defaultRowHeight="12.75" x14ac:dyDescent="0.2"/>
  <cols>
    <col min="1" max="1" width="1.5703125" style="1" customWidth="1"/>
    <col min="2" max="2" width="31.42578125" style="1" customWidth="1"/>
    <col min="3" max="3" width="5.7109375" style="1" customWidth="1"/>
    <col min="4" max="4" width="47.42578125" style="1" customWidth="1"/>
    <col min="5" max="5" width="18.42578125" style="1" hidden="1" customWidth="1"/>
    <col min="6" max="6" width="23" style="1" customWidth="1"/>
    <col min="7" max="7" width="12.7109375" style="1" customWidth="1"/>
    <col min="8" max="8" width="19.140625" style="1" customWidth="1"/>
    <col min="9" max="9" width="19.5703125" style="1" customWidth="1"/>
    <col min="10" max="10" width="17.5703125" style="1" customWidth="1"/>
    <col min="11" max="11" width="18.42578125" style="1" customWidth="1"/>
    <col min="12" max="12" width="15" style="7" customWidth="1"/>
    <col min="13" max="13" width="2.7109375" style="7" customWidth="1"/>
    <col min="14" max="14" width="54.7109375" style="7" customWidth="1"/>
    <col min="15" max="15" width="12.7109375" style="7" customWidth="1"/>
    <col min="16" max="16" width="17.7109375" style="7" customWidth="1"/>
    <col min="17" max="17" width="15.140625" style="1" customWidth="1"/>
    <col min="18" max="18" width="14.85546875" style="1" customWidth="1"/>
    <col min="19" max="19" width="0.85546875" style="1" customWidth="1"/>
    <col min="20" max="20" width="25.7109375" style="1" bestFit="1" customWidth="1"/>
    <col min="21" max="21" width="27.5703125" style="1" customWidth="1"/>
    <col min="22" max="22" width="21" style="1" customWidth="1"/>
    <col min="23" max="23" width="13.5703125" style="1" customWidth="1"/>
    <col min="24" max="24" width="26.5703125" style="1" customWidth="1"/>
    <col min="25" max="25" width="2.7109375" style="1" customWidth="1"/>
    <col min="26" max="16384" width="11.42578125" style="1"/>
  </cols>
  <sheetData>
    <row r="1" spans="1:25" ht="13.5" thickBot="1" x14ac:dyDescent="0.25">
      <c r="A1" s="5"/>
      <c r="B1" s="5"/>
      <c r="C1" s="5"/>
      <c r="D1" s="5"/>
      <c r="E1" s="5"/>
      <c r="F1" s="5"/>
      <c r="G1" s="5"/>
      <c r="H1" s="5"/>
      <c r="I1" s="5"/>
      <c r="J1" s="5"/>
      <c r="K1" s="5"/>
      <c r="L1" s="27"/>
      <c r="M1" s="27"/>
      <c r="N1" s="27"/>
      <c r="O1" s="27"/>
      <c r="P1" s="27"/>
      <c r="Q1" s="2"/>
      <c r="R1" s="2"/>
      <c r="S1" s="2"/>
      <c r="T1" s="2"/>
      <c r="U1" s="2"/>
      <c r="V1" s="2"/>
      <c r="W1" s="2"/>
      <c r="X1" s="2"/>
      <c r="Y1" s="2"/>
    </row>
    <row r="2" spans="1:25" s="33" customFormat="1" ht="33.75" customHeight="1" x14ac:dyDescent="0.2">
      <c r="A2" s="29"/>
      <c r="B2" s="84"/>
      <c r="C2" s="84"/>
      <c r="D2" s="369" t="s">
        <v>114</v>
      </c>
      <c r="E2" s="369"/>
      <c r="F2" s="369"/>
      <c r="G2" s="369"/>
      <c r="H2" s="369"/>
      <c r="I2" s="369"/>
      <c r="J2" s="369"/>
      <c r="K2" s="369"/>
      <c r="L2" s="369"/>
      <c r="M2" s="369"/>
      <c r="N2" s="369"/>
      <c r="O2" s="369"/>
      <c r="P2" s="369"/>
      <c r="Q2" s="138" t="s">
        <v>70</v>
      </c>
      <c r="R2" s="284" t="s">
        <v>0</v>
      </c>
      <c r="S2" s="32"/>
      <c r="T2" s="32"/>
      <c r="U2" s="32"/>
      <c r="V2" s="32"/>
      <c r="W2" s="32"/>
      <c r="X2" s="32"/>
      <c r="Y2" s="32"/>
    </row>
    <row r="3" spans="1:25" s="33" customFormat="1" ht="33.75" customHeight="1" x14ac:dyDescent="0.2">
      <c r="A3" s="29"/>
      <c r="B3" s="85"/>
      <c r="C3" s="85"/>
      <c r="D3" s="370"/>
      <c r="E3" s="370"/>
      <c r="F3" s="370"/>
      <c r="G3" s="370"/>
      <c r="H3" s="370"/>
      <c r="I3" s="370"/>
      <c r="J3" s="370"/>
      <c r="K3" s="370"/>
      <c r="L3" s="370"/>
      <c r="M3" s="370"/>
      <c r="N3" s="370"/>
      <c r="O3" s="370"/>
      <c r="P3" s="370"/>
      <c r="Q3" s="83" t="s">
        <v>1</v>
      </c>
      <c r="R3" s="285">
        <v>4</v>
      </c>
      <c r="S3" s="32"/>
      <c r="T3" s="32"/>
      <c r="U3" s="32"/>
      <c r="V3" s="32"/>
      <c r="W3" s="32"/>
      <c r="X3" s="125"/>
      <c r="Y3" s="125"/>
    </row>
    <row r="4" spans="1:25" s="33" customFormat="1" ht="33.75" customHeight="1" thickBot="1" x14ac:dyDescent="0.25">
      <c r="A4" s="29"/>
      <c r="B4" s="86"/>
      <c r="C4" s="86"/>
      <c r="D4" s="377" t="s">
        <v>444</v>
      </c>
      <c r="E4" s="377"/>
      <c r="F4" s="377"/>
      <c r="G4" s="377"/>
      <c r="H4" s="377"/>
      <c r="I4" s="377"/>
      <c r="J4" s="377"/>
      <c r="K4" s="377"/>
      <c r="L4" s="377"/>
      <c r="M4" s="377"/>
      <c r="N4" s="377"/>
      <c r="O4" s="377"/>
      <c r="P4" s="377"/>
      <c r="Q4" s="36" t="s">
        <v>71</v>
      </c>
      <c r="R4" s="286">
        <v>43256</v>
      </c>
      <c r="S4" s="32"/>
      <c r="T4" s="32"/>
      <c r="U4" s="32"/>
      <c r="V4" s="32"/>
      <c r="W4" s="32"/>
      <c r="X4" s="125"/>
      <c r="Y4" s="125"/>
    </row>
    <row r="5" spans="1:25" ht="16.5" customHeight="1" x14ac:dyDescent="0.2">
      <c r="A5" s="2"/>
      <c r="B5" s="3"/>
      <c r="C5" s="89"/>
      <c r="D5" s="28"/>
      <c r="E5" s="88"/>
      <c r="F5" s="28"/>
      <c r="G5" s="28"/>
      <c r="H5" s="88"/>
      <c r="I5" s="88"/>
      <c r="J5" s="88"/>
      <c r="K5" s="28"/>
      <c r="L5" s="4"/>
      <c r="M5" s="4"/>
      <c r="N5" s="406" t="s">
        <v>341</v>
      </c>
      <c r="O5" s="406"/>
      <c r="P5" s="406"/>
      <c r="Q5" s="406"/>
      <c r="R5" s="406"/>
      <c r="S5" s="5"/>
      <c r="T5" s="5"/>
      <c r="U5" s="5"/>
      <c r="V5" s="5"/>
      <c r="W5" s="5"/>
      <c r="X5" s="5"/>
      <c r="Y5" s="5"/>
    </row>
    <row r="6" spans="1:25" s="6" customFormat="1" ht="45" customHeight="1" x14ac:dyDescent="0.2">
      <c r="A6" s="5"/>
      <c r="B6" s="82" t="s">
        <v>307</v>
      </c>
      <c r="C6" s="82"/>
      <c r="D6" s="82" t="s">
        <v>308</v>
      </c>
      <c r="E6" s="82" t="s">
        <v>350</v>
      </c>
      <c r="F6" s="82" t="s">
        <v>3</v>
      </c>
      <c r="G6" s="82" t="s">
        <v>4</v>
      </c>
      <c r="H6" s="82" t="s">
        <v>309</v>
      </c>
      <c r="I6" s="82" t="s">
        <v>111</v>
      </c>
      <c r="J6" s="82" t="s">
        <v>311</v>
      </c>
      <c r="K6" s="82" t="s">
        <v>310</v>
      </c>
      <c r="L6" s="82" t="s">
        <v>314</v>
      </c>
      <c r="M6" s="82"/>
      <c r="N6" s="297" t="s">
        <v>312</v>
      </c>
      <c r="O6" s="297" t="s">
        <v>313</v>
      </c>
      <c r="P6" s="297" t="s">
        <v>311</v>
      </c>
      <c r="Q6" s="297" t="s">
        <v>310</v>
      </c>
      <c r="R6" s="297" t="s">
        <v>314</v>
      </c>
      <c r="S6" s="111"/>
      <c r="T6" s="110"/>
      <c r="U6" s="110"/>
      <c r="V6" s="110"/>
      <c r="W6" s="112"/>
      <c r="X6" s="110"/>
      <c r="Y6" s="5"/>
    </row>
    <row r="7" spans="1:25" ht="40.5" customHeight="1" x14ac:dyDescent="0.2">
      <c r="A7" s="5"/>
      <c r="B7" s="407" t="s">
        <v>575</v>
      </c>
      <c r="C7" s="407"/>
      <c r="D7" s="407"/>
      <c r="E7" s="246"/>
      <c r="F7" s="408" t="s">
        <v>490</v>
      </c>
      <c r="G7" s="408"/>
      <c r="H7" s="248">
        <v>0.2</v>
      </c>
      <c r="I7" s="132"/>
      <c r="J7" s="132"/>
      <c r="K7" s="132"/>
      <c r="L7" s="132"/>
      <c r="M7" s="132"/>
      <c r="N7" s="132"/>
      <c r="O7" s="251">
        <f>H7*O13</f>
        <v>0.2</v>
      </c>
      <c r="P7" s="132"/>
      <c r="Q7" s="132"/>
      <c r="R7" s="135"/>
      <c r="S7" s="126"/>
      <c r="T7" s="126"/>
      <c r="U7" s="126"/>
      <c r="V7" s="126"/>
      <c r="W7" s="126"/>
      <c r="X7" s="126"/>
      <c r="Y7" s="5"/>
    </row>
    <row r="8" spans="1:25" ht="104.25" customHeight="1" x14ac:dyDescent="0.2">
      <c r="A8" s="5"/>
      <c r="B8" s="409" t="s">
        <v>581</v>
      </c>
      <c r="C8" s="120" t="s">
        <v>193</v>
      </c>
      <c r="D8" s="113" t="s">
        <v>576</v>
      </c>
      <c r="E8" s="249"/>
      <c r="F8" s="117">
        <v>43101</v>
      </c>
      <c r="G8" s="117">
        <v>43465</v>
      </c>
      <c r="H8" s="411" t="s">
        <v>632</v>
      </c>
      <c r="I8" s="123" t="s">
        <v>583</v>
      </c>
      <c r="J8" s="400">
        <v>337788000</v>
      </c>
      <c r="K8" s="141">
        <v>0</v>
      </c>
      <c r="L8" s="141">
        <v>0</v>
      </c>
      <c r="M8" s="400"/>
      <c r="N8" s="143" t="s">
        <v>652</v>
      </c>
      <c r="O8" s="245">
        <v>1</v>
      </c>
      <c r="P8" s="400">
        <v>337788000</v>
      </c>
      <c r="Q8" s="141">
        <v>0</v>
      </c>
      <c r="R8" s="141">
        <v>0</v>
      </c>
      <c r="S8" s="27"/>
      <c r="T8" s="53"/>
      <c r="U8" s="242"/>
      <c r="V8" s="421"/>
      <c r="W8" s="122"/>
      <c r="X8" s="2"/>
      <c r="Y8" s="2"/>
    </row>
    <row r="9" spans="1:25" ht="99" customHeight="1" x14ac:dyDescent="0.2">
      <c r="A9" s="5"/>
      <c r="B9" s="410"/>
      <c r="C9" s="115" t="s">
        <v>194</v>
      </c>
      <c r="D9" s="113" t="s">
        <v>577</v>
      </c>
      <c r="E9" s="250"/>
      <c r="F9" s="114">
        <v>43101</v>
      </c>
      <c r="G9" s="114">
        <v>43465</v>
      </c>
      <c r="H9" s="412"/>
      <c r="I9" s="87" t="s">
        <v>584</v>
      </c>
      <c r="J9" s="398"/>
      <c r="K9" s="308">
        <v>0</v>
      </c>
      <c r="L9" s="308">
        <v>0</v>
      </c>
      <c r="M9" s="398"/>
      <c r="N9" s="144" t="s">
        <v>653</v>
      </c>
      <c r="O9" s="245">
        <v>1</v>
      </c>
      <c r="P9" s="398"/>
      <c r="Q9" s="141"/>
      <c r="R9" s="141">
        <v>0</v>
      </c>
      <c r="S9" s="27"/>
      <c r="T9" s="53"/>
      <c r="U9" s="242"/>
      <c r="V9" s="421"/>
      <c r="W9" s="122"/>
      <c r="X9" s="2"/>
      <c r="Y9" s="2"/>
    </row>
    <row r="10" spans="1:25" ht="104.25" customHeight="1" x14ac:dyDescent="0.2">
      <c r="A10" s="5"/>
      <c r="B10" s="410"/>
      <c r="C10" s="116" t="s">
        <v>195</v>
      </c>
      <c r="D10" s="113" t="s">
        <v>578</v>
      </c>
      <c r="E10" s="250"/>
      <c r="F10" s="114">
        <v>43101</v>
      </c>
      <c r="G10" s="114" t="s">
        <v>582</v>
      </c>
      <c r="H10" s="412"/>
      <c r="I10" s="87" t="s">
        <v>585</v>
      </c>
      <c r="J10" s="398"/>
      <c r="K10" s="398">
        <v>0</v>
      </c>
      <c r="L10" s="398">
        <v>0</v>
      </c>
      <c r="M10" s="398"/>
      <c r="N10" s="144" t="s">
        <v>654</v>
      </c>
      <c r="O10" s="245">
        <v>1</v>
      </c>
      <c r="P10" s="398"/>
      <c r="Q10" s="398">
        <v>0</v>
      </c>
      <c r="R10" s="398">
        <v>0</v>
      </c>
      <c r="S10" s="27"/>
      <c r="T10" s="53"/>
      <c r="U10" s="242"/>
      <c r="V10" s="421"/>
      <c r="W10" s="122"/>
      <c r="X10" s="2"/>
      <c r="Y10" s="2"/>
    </row>
    <row r="11" spans="1:25" ht="141" customHeight="1" x14ac:dyDescent="0.2">
      <c r="A11" s="5"/>
      <c r="B11" s="410"/>
      <c r="C11" s="116" t="s">
        <v>196</v>
      </c>
      <c r="D11" s="113" t="s">
        <v>579</v>
      </c>
      <c r="E11" s="250"/>
      <c r="F11" s="114">
        <v>43101</v>
      </c>
      <c r="G11" s="114">
        <v>43465</v>
      </c>
      <c r="H11" s="412"/>
      <c r="I11" s="307" t="s">
        <v>586</v>
      </c>
      <c r="J11" s="398"/>
      <c r="K11" s="398"/>
      <c r="L11" s="398"/>
      <c r="M11" s="398"/>
      <c r="N11" s="144" t="s">
        <v>655</v>
      </c>
      <c r="O11" s="245">
        <v>1</v>
      </c>
      <c r="P11" s="398"/>
      <c r="Q11" s="398"/>
      <c r="R11" s="398"/>
      <c r="S11" s="27"/>
      <c r="T11" s="53"/>
      <c r="U11" s="242"/>
      <c r="V11" s="421"/>
      <c r="W11" s="122"/>
      <c r="X11" s="2"/>
      <c r="Y11" s="2"/>
    </row>
    <row r="12" spans="1:25" ht="98.25" customHeight="1" x14ac:dyDescent="0.2">
      <c r="A12" s="5"/>
      <c r="B12" s="410"/>
      <c r="C12" s="116" t="s">
        <v>567</v>
      </c>
      <c r="D12" s="113" t="s">
        <v>580</v>
      </c>
      <c r="E12" s="250"/>
      <c r="F12" s="114">
        <v>43101</v>
      </c>
      <c r="G12" s="114">
        <v>43465</v>
      </c>
      <c r="H12" s="413"/>
      <c r="I12" s="307" t="s">
        <v>587</v>
      </c>
      <c r="J12" s="399"/>
      <c r="K12" s="398"/>
      <c r="L12" s="398"/>
      <c r="M12" s="398"/>
      <c r="N12" s="144" t="s">
        <v>637</v>
      </c>
      <c r="O12" s="245">
        <v>1</v>
      </c>
      <c r="P12" s="399"/>
      <c r="Q12" s="398"/>
      <c r="R12" s="398"/>
      <c r="S12" s="27"/>
      <c r="T12" s="53"/>
      <c r="U12" s="242"/>
      <c r="V12" s="421"/>
      <c r="W12" s="122"/>
      <c r="X12" s="2"/>
      <c r="Y12" s="2"/>
    </row>
    <row r="13" spans="1:25" ht="25.5" customHeight="1" x14ac:dyDescent="0.2">
      <c r="A13" s="127"/>
      <c r="B13" s="424" t="s">
        <v>568</v>
      </c>
      <c r="C13" s="424"/>
      <c r="D13" s="424"/>
      <c r="E13" s="424"/>
      <c r="F13" s="424"/>
      <c r="G13" s="424"/>
      <c r="H13" s="424"/>
      <c r="I13" s="128"/>
      <c r="J13" s="145">
        <f>SUM(SUM(J8:J12))</f>
        <v>337788000</v>
      </c>
      <c r="K13" s="145">
        <f>SUM(SUM(K8:K12))</f>
        <v>0</v>
      </c>
      <c r="L13" s="130">
        <f>SUM(SUM(L8:L12))</f>
        <v>0</v>
      </c>
      <c r="M13" s="128"/>
      <c r="N13" s="128"/>
      <c r="O13" s="338">
        <f>(SUM(O8:O12)/5)</f>
        <v>1</v>
      </c>
      <c r="P13" s="150">
        <f>SUM(P8:P12)</f>
        <v>337788000</v>
      </c>
      <c r="Q13" s="150">
        <f>SUM(Q8:Q12)</f>
        <v>0</v>
      </c>
      <c r="R13" s="150">
        <f>SUM(R8:R12)</f>
        <v>0</v>
      </c>
      <c r="S13" s="5"/>
      <c r="T13" s="5"/>
      <c r="U13" s="5"/>
      <c r="V13" s="5"/>
      <c r="W13" s="5"/>
      <c r="X13" s="5"/>
      <c r="Y13" s="5"/>
    </row>
    <row r="14" spans="1:25" ht="13.5" customHeight="1" x14ac:dyDescent="0.2">
      <c r="A14" s="127"/>
      <c r="B14" s="317"/>
      <c r="C14" s="317"/>
      <c r="D14" s="317"/>
      <c r="E14" s="328"/>
      <c r="F14" s="328"/>
      <c r="G14" s="328"/>
      <c r="H14" s="317"/>
      <c r="I14" s="327"/>
      <c r="J14" s="159"/>
      <c r="K14" s="159"/>
      <c r="L14" s="332"/>
      <c r="M14" s="327"/>
      <c r="N14" s="327"/>
      <c r="O14" s="333"/>
      <c r="P14" s="334"/>
      <c r="Q14" s="335"/>
      <c r="R14" s="335"/>
      <c r="S14" s="5"/>
      <c r="T14" s="5"/>
      <c r="U14" s="5"/>
      <c r="V14" s="5"/>
      <c r="W14" s="5"/>
      <c r="X14" s="5"/>
      <c r="Y14" s="5"/>
    </row>
    <row r="15" spans="1:25" ht="33.75" customHeight="1" x14ac:dyDescent="0.2">
      <c r="A15" s="5"/>
      <c r="B15" s="417" t="s">
        <v>599</v>
      </c>
      <c r="C15" s="417"/>
      <c r="D15" s="417"/>
      <c r="E15" s="255"/>
      <c r="F15" s="414" t="s">
        <v>491</v>
      </c>
      <c r="G15" s="414"/>
      <c r="H15" s="309">
        <v>0.3</v>
      </c>
      <c r="I15" s="133"/>
      <c r="J15" s="133"/>
      <c r="K15" s="133"/>
      <c r="L15" s="133"/>
      <c r="M15" s="133"/>
      <c r="N15" s="148"/>
      <c r="O15" s="339">
        <f>H15*O22</f>
        <v>0.3</v>
      </c>
      <c r="P15" s="148"/>
      <c r="Q15" s="133"/>
      <c r="R15" s="134"/>
      <c r="S15" s="126"/>
      <c r="T15" s="126"/>
      <c r="U15" s="126"/>
      <c r="V15" s="126"/>
      <c r="W15" s="126"/>
      <c r="X15" s="126"/>
      <c r="Y15" s="5"/>
    </row>
    <row r="16" spans="1:25" ht="126.75" customHeight="1" x14ac:dyDescent="0.2">
      <c r="A16" s="5"/>
      <c r="B16" s="435" t="s">
        <v>588</v>
      </c>
      <c r="C16" s="115" t="s">
        <v>296</v>
      </c>
      <c r="D16" s="146" t="s">
        <v>589</v>
      </c>
      <c r="E16" s="119"/>
      <c r="F16" s="106">
        <v>43101</v>
      </c>
      <c r="G16" s="106">
        <v>43465</v>
      </c>
      <c r="H16" s="415" t="s">
        <v>633</v>
      </c>
      <c r="I16" s="319" t="s">
        <v>594</v>
      </c>
      <c r="J16" s="400">
        <v>507676666</v>
      </c>
      <c r="K16" s="141">
        <v>0</v>
      </c>
      <c r="L16" s="141">
        <v>0</v>
      </c>
      <c r="M16" s="140"/>
      <c r="N16" s="144" t="s">
        <v>647</v>
      </c>
      <c r="O16" s="245">
        <v>1</v>
      </c>
      <c r="P16" s="400">
        <v>507676666</v>
      </c>
      <c r="Q16" s="141">
        <v>0</v>
      </c>
      <c r="R16" s="141">
        <v>0</v>
      </c>
      <c r="S16" s="27"/>
      <c r="T16" s="149"/>
      <c r="U16" s="422"/>
      <c r="V16" s="421"/>
      <c r="W16" s="122"/>
      <c r="X16" s="2"/>
      <c r="Y16" s="2"/>
    </row>
    <row r="17" spans="1:25" ht="110.25" customHeight="1" x14ac:dyDescent="0.2">
      <c r="A17" s="5"/>
      <c r="B17" s="436"/>
      <c r="C17" s="115" t="s">
        <v>297</v>
      </c>
      <c r="D17" s="146" t="s">
        <v>590</v>
      </c>
      <c r="E17" s="54"/>
      <c r="F17" s="114">
        <v>43101</v>
      </c>
      <c r="G17" s="114" t="s">
        <v>582</v>
      </c>
      <c r="H17" s="416"/>
      <c r="I17" s="318" t="s">
        <v>595</v>
      </c>
      <c r="J17" s="398"/>
      <c r="K17" s="141">
        <v>0</v>
      </c>
      <c r="L17" s="141">
        <v>0</v>
      </c>
      <c r="M17" s="141"/>
      <c r="N17" s="144" t="s">
        <v>648</v>
      </c>
      <c r="O17" s="245">
        <v>1</v>
      </c>
      <c r="P17" s="398"/>
      <c r="Q17" s="141">
        <v>0</v>
      </c>
      <c r="R17" s="141">
        <v>0</v>
      </c>
      <c r="S17" s="27"/>
      <c r="T17" s="149"/>
      <c r="U17" s="422"/>
      <c r="V17" s="421"/>
      <c r="W17" s="122"/>
      <c r="X17" s="2"/>
      <c r="Y17" s="2"/>
    </row>
    <row r="18" spans="1:25" ht="99" customHeight="1" x14ac:dyDescent="0.2">
      <c r="A18" s="5"/>
      <c r="B18" s="437"/>
      <c r="C18" s="116" t="s">
        <v>298</v>
      </c>
      <c r="D18" s="146" t="s">
        <v>591</v>
      </c>
      <c r="E18" s="54"/>
      <c r="F18" s="114">
        <v>43101</v>
      </c>
      <c r="G18" s="114">
        <v>43465</v>
      </c>
      <c r="H18" s="416"/>
      <c r="I18" s="318" t="s">
        <v>596</v>
      </c>
      <c r="J18" s="398"/>
      <c r="K18" s="141">
        <v>0</v>
      </c>
      <c r="L18" s="141">
        <v>0</v>
      </c>
      <c r="M18" s="141"/>
      <c r="N18" s="144" t="s">
        <v>649</v>
      </c>
      <c r="O18" s="245">
        <v>1</v>
      </c>
      <c r="P18" s="398"/>
      <c r="Q18" s="141">
        <v>0</v>
      </c>
      <c r="R18" s="141">
        <v>0</v>
      </c>
      <c r="S18" s="27"/>
      <c r="T18" s="149"/>
      <c r="U18" s="422"/>
      <c r="V18" s="421"/>
      <c r="W18" s="122"/>
      <c r="X18" s="2"/>
      <c r="Y18" s="2"/>
    </row>
    <row r="19" spans="1:25" ht="33.75" customHeight="1" x14ac:dyDescent="0.2">
      <c r="A19" s="5"/>
      <c r="B19" s="417" t="s">
        <v>599</v>
      </c>
      <c r="C19" s="417"/>
      <c r="D19" s="417"/>
      <c r="E19" s="255"/>
      <c r="F19" s="414"/>
      <c r="G19" s="414"/>
      <c r="H19" s="309"/>
      <c r="I19" s="133"/>
      <c r="J19" s="133"/>
      <c r="K19" s="133"/>
      <c r="L19" s="133"/>
      <c r="M19" s="133"/>
      <c r="N19" s="148"/>
      <c r="O19" s="254"/>
      <c r="P19" s="254"/>
      <c r="Q19" s="254"/>
      <c r="R19" s="254"/>
      <c r="S19" s="126"/>
      <c r="T19" s="126"/>
      <c r="U19" s="422"/>
      <c r="V19" s="421"/>
      <c r="W19" s="126"/>
      <c r="X19" s="126"/>
      <c r="Y19" s="5"/>
    </row>
    <row r="20" spans="1:25" ht="87" customHeight="1" x14ac:dyDescent="0.2">
      <c r="A20" s="5"/>
      <c r="B20" s="435" t="s">
        <v>588</v>
      </c>
      <c r="C20" s="116" t="s">
        <v>299</v>
      </c>
      <c r="D20" s="146" t="s">
        <v>592</v>
      </c>
      <c r="E20" s="54"/>
      <c r="F20" s="114">
        <v>43101</v>
      </c>
      <c r="G20" s="114">
        <v>43465</v>
      </c>
      <c r="H20" s="415" t="s">
        <v>633</v>
      </c>
      <c r="I20" s="318" t="s">
        <v>597</v>
      </c>
      <c r="J20" s="141"/>
      <c r="K20" s="141"/>
      <c r="L20" s="141"/>
      <c r="M20" s="141"/>
      <c r="N20" s="144" t="s">
        <v>650</v>
      </c>
      <c r="O20" s="245">
        <v>1</v>
      </c>
      <c r="P20" s="400">
        <v>0</v>
      </c>
      <c r="Q20" s="400">
        <v>0</v>
      </c>
      <c r="R20" s="400">
        <v>0</v>
      </c>
      <c r="S20" s="27"/>
      <c r="T20" s="149"/>
      <c r="U20" s="422"/>
      <c r="V20" s="421"/>
      <c r="W20" s="122"/>
      <c r="X20" s="2"/>
      <c r="Y20" s="2"/>
    </row>
    <row r="21" spans="1:25" ht="173.25" customHeight="1" x14ac:dyDescent="0.2">
      <c r="A21" s="5"/>
      <c r="B21" s="436"/>
      <c r="C21" s="116" t="s">
        <v>315</v>
      </c>
      <c r="D21" s="146" t="s">
        <v>593</v>
      </c>
      <c r="E21" s="54"/>
      <c r="F21" s="114">
        <v>43101</v>
      </c>
      <c r="G21" s="114">
        <v>43465</v>
      </c>
      <c r="H21" s="416"/>
      <c r="I21" s="318" t="s">
        <v>598</v>
      </c>
      <c r="J21" s="141"/>
      <c r="K21" s="141">
        <v>0</v>
      </c>
      <c r="L21" s="337">
        <v>0</v>
      </c>
      <c r="M21" s="141"/>
      <c r="N21" s="144" t="s">
        <v>651</v>
      </c>
      <c r="O21" s="245">
        <v>1</v>
      </c>
      <c r="P21" s="398"/>
      <c r="Q21" s="398"/>
      <c r="R21" s="398"/>
      <c r="S21" s="27"/>
      <c r="T21" s="149"/>
      <c r="U21" s="422"/>
      <c r="V21" s="421"/>
      <c r="W21" s="122"/>
      <c r="X21" s="2"/>
      <c r="Y21" s="2"/>
    </row>
    <row r="22" spans="1:25" ht="28.5" customHeight="1" x14ac:dyDescent="0.2">
      <c r="A22" s="127"/>
      <c r="B22" s="424" t="s">
        <v>568</v>
      </c>
      <c r="C22" s="424"/>
      <c r="D22" s="424"/>
      <c r="E22" s="424"/>
      <c r="F22" s="424"/>
      <c r="G22" s="424"/>
      <c r="H22" s="424"/>
      <c r="I22" s="128"/>
      <c r="J22" s="145">
        <f>SUM(J16:J21)</f>
        <v>507676666</v>
      </c>
      <c r="K22" s="145">
        <f>SUM(K16:K21)</f>
        <v>0</v>
      </c>
      <c r="L22" s="145">
        <f>SUM(L16:L21)</f>
        <v>0</v>
      </c>
      <c r="M22" s="128"/>
      <c r="N22" s="327"/>
      <c r="O22" s="147">
        <f>SUM(O16:O21)/5</f>
        <v>1</v>
      </c>
      <c r="P22" s="150">
        <f>SUM(P16:P21)</f>
        <v>507676666</v>
      </c>
      <c r="Q22" s="150">
        <f>SUM(Q16:Q21)</f>
        <v>0</v>
      </c>
      <c r="R22" s="150">
        <f>SUM(R16:R21)</f>
        <v>0</v>
      </c>
      <c r="S22" s="5"/>
      <c r="T22" s="5"/>
      <c r="U22" s="5"/>
      <c r="V22" s="5"/>
      <c r="W22" s="5"/>
      <c r="X22" s="5"/>
      <c r="Y22" s="5"/>
    </row>
    <row r="23" spans="1:25" ht="11.25" customHeight="1" x14ac:dyDescent="0.2">
      <c r="A23" s="127"/>
      <c r="B23" s="328"/>
      <c r="C23" s="328"/>
      <c r="D23" s="328"/>
      <c r="E23" s="328"/>
      <c r="F23" s="328"/>
      <c r="G23" s="328"/>
      <c r="H23" s="328"/>
      <c r="I23" s="327"/>
      <c r="J23" s="159"/>
      <c r="K23" s="159"/>
      <c r="L23" s="159"/>
      <c r="M23" s="327"/>
      <c r="N23" s="327"/>
      <c r="O23" s="328"/>
      <c r="P23" s="335"/>
      <c r="Q23" s="335"/>
      <c r="R23" s="335"/>
      <c r="S23" s="5"/>
      <c r="T23" s="5"/>
      <c r="U23" s="5"/>
      <c r="V23" s="5"/>
      <c r="W23" s="5"/>
      <c r="X23" s="5"/>
      <c r="Y23" s="5"/>
    </row>
    <row r="24" spans="1:25" ht="33.75" customHeight="1" x14ac:dyDescent="0.2">
      <c r="A24" s="5"/>
      <c r="B24" s="401" t="s">
        <v>600</v>
      </c>
      <c r="C24" s="401"/>
      <c r="D24" s="401"/>
      <c r="E24" s="401"/>
      <c r="F24" s="441" t="s">
        <v>491</v>
      </c>
      <c r="G24" s="441"/>
      <c r="H24" s="256">
        <v>0.3</v>
      </c>
      <c r="I24" s="156"/>
      <c r="J24" s="156"/>
      <c r="K24" s="156"/>
      <c r="L24" s="156"/>
      <c r="M24" s="156"/>
      <c r="N24" s="156"/>
      <c r="O24" s="344">
        <f>H24*O33</f>
        <v>0.3</v>
      </c>
      <c r="P24" s="156"/>
      <c r="Q24" s="156"/>
      <c r="R24" s="157"/>
      <c r="S24" s="126"/>
      <c r="T24" s="126"/>
      <c r="U24" s="126"/>
      <c r="V24" s="126"/>
      <c r="W24" s="126"/>
      <c r="X24" s="126"/>
      <c r="Y24" s="5"/>
    </row>
    <row r="25" spans="1:25" ht="153" customHeight="1" x14ac:dyDescent="0.2">
      <c r="A25" s="5"/>
      <c r="B25" s="402" t="s">
        <v>608</v>
      </c>
      <c r="C25" s="120" t="s">
        <v>300</v>
      </c>
      <c r="D25" s="118" t="s">
        <v>601</v>
      </c>
      <c r="E25" s="151"/>
      <c r="F25" s="117">
        <v>43101</v>
      </c>
      <c r="G25" s="117">
        <v>43465</v>
      </c>
      <c r="H25" s="442" t="s">
        <v>609</v>
      </c>
      <c r="I25" s="319" t="s">
        <v>610</v>
      </c>
      <c r="J25" s="400">
        <v>217283833</v>
      </c>
      <c r="K25" s="140">
        <v>0</v>
      </c>
      <c r="L25" s="140">
        <v>0</v>
      </c>
      <c r="M25" s="140"/>
      <c r="N25" s="143" t="s">
        <v>638</v>
      </c>
      <c r="O25" s="253">
        <v>1</v>
      </c>
      <c r="P25" s="400">
        <v>217283833</v>
      </c>
      <c r="Q25" s="154">
        <v>0</v>
      </c>
      <c r="R25" s="153">
        <v>0</v>
      </c>
      <c r="S25" s="27"/>
      <c r="T25" s="53"/>
      <c r="U25" s="422"/>
      <c r="V25" s="421"/>
      <c r="W25" s="122"/>
      <c r="X25" s="2"/>
      <c r="Y25" s="2"/>
    </row>
    <row r="26" spans="1:25" ht="105" customHeight="1" x14ac:dyDescent="0.2">
      <c r="A26" s="5"/>
      <c r="B26" s="403"/>
      <c r="C26" s="116" t="s">
        <v>301</v>
      </c>
      <c r="D26" s="113" t="s">
        <v>602</v>
      </c>
      <c r="E26" s="152"/>
      <c r="F26" s="114">
        <v>43101</v>
      </c>
      <c r="G26" s="114">
        <v>43465</v>
      </c>
      <c r="H26" s="434"/>
      <c r="I26" s="318" t="s">
        <v>611</v>
      </c>
      <c r="J26" s="398"/>
      <c r="K26" s="141">
        <v>0</v>
      </c>
      <c r="L26" s="141">
        <v>0</v>
      </c>
      <c r="M26" s="141"/>
      <c r="N26" s="144" t="s">
        <v>639</v>
      </c>
      <c r="O26" s="245">
        <v>1</v>
      </c>
      <c r="P26" s="398"/>
      <c r="Q26" s="141">
        <v>0</v>
      </c>
      <c r="R26" s="141">
        <v>0</v>
      </c>
      <c r="S26" s="27"/>
      <c r="T26" s="53"/>
      <c r="U26" s="422"/>
      <c r="V26" s="421"/>
      <c r="W26" s="122"/>
      <c r="X26" s="2"/>
      <c r="Y26" s="2"/>
    </row>
    <row r="27" spans="1:25" ht="113.25" customHeight="1" x14ac:dyDescent="0.2">
      <c r="A27" s="5"/>
      <c r="B27" s="403"/>
      <c r="C27" s="116" t="s">
        <v>302</v>
      </c>
      <c r="D27" s="113" t="s">
        <v>603</v>
      </c>
      <c r="E27" s="152"/>
      <c r="F27" s="114">
        <v>43101</v>
      </c>
      <c r="G27" s="114">
        <v>43465</v>
      </c>
      <c r="H27" s="434"/>
      <c r="I27" s="318" t="s">
        <v>612</v>
      </c>
      <c r="J27" s="398"/>
      <c r="K27" s="141">
        <v>0</v>
      </c>
      <c r="L27" s="141">
        <v>0</v>
      </c>
      <c r="M27" s="141"/>
      <c r="N27" s="144" t="s">
        <v>640</v>
      </c>
      <c r="O27" s="245">
        <v>1</v>
      </c>
      <c r="P27" s="398"/>
      <c r="Q27" s="141">
        <v>0</v>
      </c>
      <c r="R27" s="141">
        <v>0</v>
      </c>
      <c r="S27" s="27"/>
      <c r="T27" s="53"/>
      <c r="U27" s="422"/>
      <c r="V27" s="421"/>
      <c r="W27" s="122"/>
      <c r="X27" s="2"/>
      <c r="Y27" s="2"/>
    </row>
    <row r="28" spans="1:25" ht="111.75" customHeight="1" x14ac:dyDescent="0.2">
      <c r="A28" s="5"/>
      <c r="B28" s="403"/>
      <c r="C28" s="116" t="s">
        <v>303</v>
      </c>
      <c r="D28" s="113" t="s">
        <v>604</v>
      </c>
      <c r="E28" s="152"/>
      <c r="F28" s="114">
        <v>43101</v>
      </c>
      <c r="G28" s="114">
        <v>43465</v>
      </c>
      <c r="H28" s="434"/>
      <c r="I28" s="318" t="s">
        <v>613</v>
      </c>
      <c r="J28" s="398"/>
      <c r="K28" s="141">
        <v>0</v>
      </c>
      <c r="L28" s="141">
        <v>0</v>
      </c>
      <c r="M28" s="141"/>
      <c r="N28" s="144" t="s">
        <v>641</v>
      </c>
      <c r="O28" s="245">
        <v>1</v>
      </c>
      <c r="P28" s="398"/>
      <c r="Q28" s="141">
        <v>0</v>
      </c>
      <c r="R28" s="141">
        <v>0</v>
      </c>
      <c r="S28" s="27"/>
      <c r="T28" s="53"/>
      <c r="U28" s="422"/>
      <c r="V28" s="421"/>
      <c r="W28" s="122"/>
      <c r="X28" s="2"/>
      <c r="Y28" s="2"/>
    </row>
    <row r="29" spans="1:25" ht="33.75" customHeight="1" x14ac:dyDescent="0.2">
      <c r="A29" s="5"/>
      <c r="B29" s="401" t="s">
        <v>600</v>
      </c>
      <c r="C29" s="401"/>
      <c r="D29" s="401"/>
      <c r="E29" s="401"/>
      <c r="F29" s="441"/>
      <c r="G29" s="441"/>
      <c r="H29" s="256"/>
      <c r="I29" s="156"/>
      <c r="J29" s="156"/>
      <c r="K29" s="156"/>
      <c r="L29" s="156"/>
      <c r="M29" s="156"/>
      <c r="N29" s="156"/>
      <c r="O29" s="257"/>
      <c r="P29" s="156"/>
      <c r="Q29" s="156"/>
      <c r="R29" s="157"/>
      <c r="S29" s="126"/>
      <c r="T29" s="126"/>
      <c r="U29" s="422"/>
      <c r="V29" s="421"/>
      <c r="W29" s="126"/>
      <c r="X29" s="126"/>
      <c r="Y29" s="5"/>
    </row>
    <row r="30" spans="1:25" ht="105" customHeight="1" x14ac:dyDescent="0.2">
      <c r="A30" s="5"/>
      <c r="B30" s="402" t="s">
        <v>608</v>
      </c>
      <c r="C30" s="116" t="s">
        <v>317</v>
      </c>
      <c r="D30" s="113" t="s">
        <v>605</v>
      </c>
      <c r="E30" s="152"/>
      <c r="F30" s="114">
        <v>43101</v>
      </c>
      <c r="G30" s="114">
        <v>43465</v>
      </c>
      <c r="H30" s="121"/>
      <c r="I30" s="313" t="s">
        <v>614</v>
      </c>
      <c r="J30" s="398">
        <v>0</v>
      </c>
      <c r="K30" s="398">
        <v>0</v>
      </c>
      <c r="L30" s="398">
        <v>0</v>
      </c>
      <c r="M30" s="144"/>
      <c r="N30" s="144" t="s">
        <v>642</v>
      </c>
      <c r="O30" s="245">
        <v>1</v>
      </c>
      <c r="P30" s="400"/>
      <c r="Q30" s="141">
        <v>0</v>
      </c>
      <c r="R30" s="141">
        <v>0</v>
      </c>
      <c r="S30" s="27"/>
      <c r="T30" s="53"/>
      <c r="U30" s="422"/>
      <c r="V30" s="421"/>
      <c r="W30" s="122"/>
      <c r="X30" s="2"/>
      <c r="Y30" s="2"/>
    </row>
    <row r="31" spans="1:25" ht="138" customHeight="1" x14ac:dyDescent="0.2">
      <c r="A31" s="5"/>
      <c r="B31" s="403"/>
      <c r="C31" s="116" t="s">
        <v>318</v>
      </c>
      <c r="D31" s="113" t="s">
        <v>606</v>
      </c>
      <c r="E31" s="152"/>
      <c r="F31" s="114">
        <v>43101</v>
      </c>
      <c r="G31" s="114">
        <v>43465</v>
      </c>
      <c r="H31" s="121"/>
      <c r="I31" s="313" t="s">
        <v>615</v>
      </c>
      <c r="J31" s="398"/>
      <c r="K31" s="398"/>
      <c r="L31" s="398"/>
      <c r="M31" s="141"/>
      <c r="N31" s="144" t="s">
        <v>643</v>
      </c>
      <c r="O31" s="245">
        <v>1</v>
      </c>
      <c r="P31" s="398"/>
      <c r="Q31" s="141">
        <v>0</v>
      </c>
      <c r="R31" s="141">
        <v>0</v>
      </c>
      <c r="S31" s="27"/>
      <c r="T31" s="53"/>
      <c r="U31" s="422"/>
      <c r="V31" s="421"/>
      <c r="W31" s="122"/>
      <c r="X31" s="2"/>
      <c r="Y31" s="2"/>
    </row>
    <row r="32" spans="1:25" ht="117.75" customHeight="1" x14ac:dyDescent="0.2">
      <c r="A32" s="5"/>
      <c r="B32" s="404"/>
      <c r="C32" s="116" t="s">
        <v>319</v>
      </c>
      <c r="D32" s="113" t="s">
        <v>607</v>
      </c>
      <c r="E32" s="152"/>
      <c r="F32" s="114">
        <v>43101</v>
      </c>
      <c r="G32" s="114">
        <v>43465</v>
      </c>
      <c r="H32" s="336"/>
      <c r="I32" s="313" t="s">
        <v>616</v>
      </c>
      <c r="J32" s="399"/>
      <c r="K32" s="399"/>
      <c r="L32" s="399"/>
      <c r="M32" s="141"/>
      <c r="N32" s="144" t="s">
        <v>644</v>
      </c>
      <c r="O32" s="245">
        <v>1</v>
      </c>
      <c r="P32" s="399"/>
      <c r="Q32" s="141">
        <v>0</v>
      </c>
      <c r="R32" s="141">
        <v>0</v>
      </c>
      <c r="S32" s="27"/>
      <c r="T32" s="53"/>
      <c r="U32" s="422"/>
      <c r="V32" s="421"/>
      <c r="W32" s="122"/>
      <c r="X32" s="2"/>
      <c r="Y32" s="2"/>
    </row>
    <row r="33" spans="1:25" ht="28.5" customHeight="1" x14ac:dyDescent="0.2">
      <c r="A33" s="127"/>
      <c r="B33" s="424" t="s">
        <v>568</v>
      </c>
      <c r="C33" s="424"/>
      <c r="D33" s="424"/>
      <c r="E33" s="424"/>
      <c r="F33" s="424"/>
      <c r="G33" s="424"/>
      <c r="H33" s="424"/>
      <c r="I33" s="128"/>
      <c r="J33" s="145">
        <f>SUM(J25:J32)</f>
        <v>217283833</v>
      </c>
      <c r="K33" s="145">
        <f>SUM(K25:K32)</f>
        <v>0</v>
      </c>
      <c r="L33" s="145">
        <f>SUM(L25:L32)</f>
        <v>0</v>
      </c>
      <c r="M33" s="155"/>
      <c r="N33" s="155"/>
      <c r="O33" s="147">
        <f>SUM(O25:O32)/7</f>
        <v>1</v>
      </c>
      <c r="P33" s="145">
        <f>SUM(P25:P32)</f>
        <v>217283833</v>
      </c>
      <c r="Q33" s="145">
        <f>SUM(Q25:Q32)</f>
        <v>0</v>
      </c>
      <c r="R33" s="145">
        <f>SUM(R25:R32)</f>
        <v>0</v>
      </c>
      <c r="S33" s="5"/>
      <c r="T33" s="5"/>
      <c r="U33" s="5"/>
      <c r="V33" s="5"/>
      <c r="W33" s="5"/>
      <c r="X33" s="5"/>
      <c r="Y33" s="5"/>
    </row>
    <row r="34" spans="1:25" ht="24" customHeight="1" x14ac:dyDescent="0.2">
      <c r="A34" s="127"/>
      <c r="B34" s="340"/>
      <c r="C34" s="340"/>
      <c r="D34" s="340"/>
      <c r="E34" s="340"/>
      <c r="F34" s="341"/>
      <c r="G34" s="341"/>
      <c r="H34" s="341"/>
      <c r="I34" s="342"/>
      <c r="J34" s="329"/>
      <c r="K34" s="329"/>
      <c r="L34" s="329"/>
      <c r="M34" s="343"/>
      <c r="N34" s="343"/>
      <c r="O34" s="341"/>
      <c r="P34" s="329"/>
      <c r="Q34" s="329"/>
      <c r="R34" s="329"/>
      <c r="S34" s="5"/>
      <c r="T34" s="5"/>
      <c r="U34" s="5"/>
      <c r="V34" s="5"/>
      <c r="W34" s="5"/>
      <c r="X34" s="5"/>
      <c r="Y34" s="5"/>
    </row>
    <row r="35" spans="1:25" ht="33.75" customHeight="1" x14ac:dyDescent="0.2">
      <c r="A35" s="5"/>
      <c r="B35" s="439" t="s">
        <v>617</v>
      </c>
      <c r="C35" s="439"/>
      <c r="D35" s="439"/>
      <c r="E35" s="323"/>
      <c r="F35" s="440" t="s">
        <v>491</v>
      </c>
      <c r="G35" s="440"/>
      <c r="H35" s="324">
        <v>0.05</v>
      </c>
      <c r="I35" s="325"/>
      <c r="J35" s="325"/>
      <c r="K35" s="325"/>
      <c r="L35" s="325"/>
      <c r="M35" s="325"/>
      <c r="N35" s="325"/>
      <c r="O35" s="331">
        <f>H35*O40</f>
        <v>0</v>
      </c>
      <c r="P35" s="325"/>
      <c r="Q35" s="325"/>
      <c r="R35" s="326"/>
      <c r="S35" s="126"/>
      <c r="T35" s="126"/>
      <c r="U35" s="126"/>
      <c r="V35" s="126"/>
      <c r="W35" s="126"/>
      <c r="X35" s="126"/>
      <c r="Y35" s="5"/>
    </row>
    <row r="36" spans="1:25" ht="91.5" customHeight="1" x14ac:dyDescent="0.2">
      <c r="A36" s="5"/>
      <c r="B36" s="438" t="s">
        <v>618</v>
      </c>
      <c r="C36" s="116" t="s">
        <v>305</v>
      </c>
      <c r="D36" s="113" t="s">
        <v>621</v>
      </c>
      <c r="E36" s="316"/>
      <c r="F36" s="106">
        <v>43101</v>
      </c>
      <c r="G36" s="106">
        <v>43435</v>
      </c>
      <c r="H36" s="434" t="s">
        <v>630</v>
      </c>
      <c r="I36" s="318" t="s">
        <v>625</v>
      </c>
      <c r="J36" s="141">
        <v>0</v>
      </c>
      <c r="K36" s="141">
        <v>0</v>
      </c>
      <c r="L36" s="141">
        <v>0</v>
      </c>
      <c r="M36" s="141"/>
      <c r="N36" s="144" t="s">
        <v>645</v>
      </c>
      <c r="O36" s="245">
        <v>0</v>
      </c>
      <c r="P36" s="141">
        <v>0</v>
      </c>
      <c r="Q36" s="141">
        <v>0</v>
      </c>
      <c r="R36" s="141">
        <v>0</v>
      </c>
      <c r="S36" s="27"/>
      <c r="T36" s="53"/>
      <c r="U36" s="422"/>
      <c r="V36" s="421"/>
      <c r="W36" s="122"/>
      <c r="X36" s="2"/>
      <c r="Y36" s="2"/>
    </row>
    <row r="37" spans="1:25" ht="91.5" customHeight="1" x14ac:dyDescent="0.2">
      <c r="A37" s="5"/>
      <c r="B37" s="438"/>
      <c r="C37" s="116" t="s">
        <v>306</v>
      </c>
      <c r="D37" s="113" t="s">
        <v>622</v>
      </c>
      <c r="E37" s="316"/>
      <c r="F37" s="106">
        <v>43101</v>
      </c>
      <c r="G37" s="106">
        <v>43435</v>
      </c>
      <c r="H37" s="434"/>
      <c r="I37" s="318" t="s">
        <v>626</v>
      </c>
      <c r="J37" s="141">
        <v>0</v>
      </c>
      <c r="K37" s="141">
        <v>0</v>
      </c>
      <c r="L37" s="141">
        <v>0</v>
      </c>
      <c r="M37" s="141"/>
      <c r="N37" s="144" t="s">
        <v>629</v>
      </c>
      <c r="O37" s="245">
        <v>0</v>
      </c>
      <c r="P37" s="141">
        <v>0</v>
      </c>
      <c r="Q37" s="141">
        <v>0</v>
      </c>
      <c r="R37" s="141">
        <v>0</v>
      </c>
      <c r="S37" s="27"/>
      <c r="T37" s="53"/>
      <c r="U37" s="422"/>
      <c r="V37" s="421"/>
      <c r="W37" s="122"/>
      <c r="X37" s="2"/>
      <c r="Y37" s="2"/>
    </row>
    <row r="38" spans="1:25" ht="91.5" customHeight="1" x14ac:dyDescent="0.2">
      <c r="A38" s="5"/>
      <c r="B38" s="158" t="s">
        <v>619</v>
      </c>
      <c r="C38" s="116" t="s">
        <v>569</v>
      </c>
      <c r="D38" s="113" t="s">
        <v>623</v>
      </c>
      <c r="E38" s="316"/>
      <c r="F38" s="106">
        <v>43101</v>
      </c>
      <c r="G38" s="106">
        <v>43465</v>
      </c>
      <c r="H38" s="434"/>
      <c r="I38" s="318" t="s">
        <v>627</v>
      </c>
      <c r="J38" s="141">
        <v>0</v>
      </c>
      <c r="K38" s="141">
        <v>0</v>
      </c>
      <c r="L38" s="141">
        <v>0</v>
      </c>
      <c r="M38" s="141"/>
      <c r="N38" s="144" t="s">
        <v>629</v>
      </c>
      <c r="O38" s="245">
        <v>0</v>
      </c>
      <c r="P38" s="141">
        <v>0</v>
      </c>
      <c r="Q38" s="141">
        <v>0</v>
      </c>
      <c r="R38" s="141">
        <v>0</v>
      </c>
      <c r="S38" s="27"/>
      <c r="T38" s="53"/>
      <c r="U38" s="422"/>
      <c r="V38" s="421"/>
      <c r="W38" s="122"/>
      <c r="X38" s="2"/>
      <c r="Y38" s="2"/>
    </row>
    <row r="39" spans="1:25" ht="91.5" customHeight="1" x14ac:dyDescent="0.2">
      <c r="A39" s="5"/>
      <c r="B39" s="158" t="s">
        <v>620</v>
      </c>
      <c r="C39" s="116" t="s">
        <v>570</v>
      </c>
      <c r="D39" s="113" t="s">
        <v>624</v>
      </c>
      <c r="E39" s="316"/>
      <c r="F39" s="114">
        <v>43101</v>
      </c>
      <c r="G39" s="114">
        <v>43465</v>
      </c>
      <c r="H39" s="434"/>
      <c r="I39" s="318" t="s">
        <v>628</v>
      </c>
      <c r="J39" s="141"/>
      <c r="K39" s="141">
        <v>0</v>
      </c>
      <c r="L39" s="141">
        <v>0</v>
      </c>
      <c r="M39" s="141"/>
      <c r="N39" s="144" t="s">
        <v>646</v>
      </c>
      <c r="O39" s="245">
        <v>0</v>
      </c>
      <c r="P39" s="121">
        <v>0</v>
      </c>
      <c r="Q39" s="121">
        <v>0</v>
      </c>
      <c r="R39" s="141">
        <v>0</v>
      </c>
      <c r="S39" s="27"/>
      <c r="T39" s="53"/>
      <c r="U39" s="422"/>
      <c r="V39" s="421"/>
      <c r="W39" s="122"/>
      <c r="X39" s="2"/>
      <c r="Y39" s="2"/>
    </row>
    <row r="40" spans="1:25" ht="28.5" customHeight="1" x14ac:dyDescent="0.2">
      <c r="A40" s="127"/>
      <c r="B40" s="424" t="s">
        <v>568</v>
      </c>
      <c r="C40" s="424"/>
      <c r="D40" s="424"/>
      <c r="E40" s="424"/>
      <c r="F40" s="424"/>
      <c r="G40" s="424"/>
      <c r="H40" s="424"/>
      <c r="I40" s="128"/>
      <c r="J40" s="145">
        <f>SUM(J36:J39)</f>
        <v>0</v>
      </c>
      <c r="K40" s="145">
        <f>SUM(K36:K39)</f>
        <v>0</v>
      </c>
      <c r="L40" s="145">
        <f>SUM(L36:L39)</f>
        <v>0</v>
      </c>
      <c r="M40" s="155"/>
      <c r="N40" s="162"/>
      <c r="O40" s="330">
        <f>SUM(O36:O39)/4</f>
        <v>0</v>
      </c>
      <c r="P40" s="145">
        <f>SUM(P36:P39)</f>
        <v>0</v>
      </c>
      <c r="Q40" s="145">
        <f>SUM(Q36:Q39)</f>
        <v>0</v>
      </c>
      <c r="R40" s="145">
        <f t="shared" ref="R40:S40" si="0">SUM(R36:R39)</f>
        <v>0</v>
      </c>
      <c r="S40" s="329">
        <f t="shared" si="0"/>
        <v>0</v>
      </c>
      <c r="T40" s="5"/>
      <c r="U40" s="422"/>
      <c r="V40" s="421"/>
      <c r="W40" s="5"/>
      <c r="X40" s="5"/>
      <c r="Y40" s="5"/>
    </row>
    <row r="41" spans="1:25" ht="16.5" customHeight="1" x14ac:dyDescent="0.2">
      <c r="A41" s="127"/>
      <c r="B41" s="131"/>
      <c r="C41" s="131"/>
      <c r="D41" s="131"/>
      <c r="E41" s="131"/>
      <c r="F41" s="131"/>
      <c r="G41" s="131"/>
      <c r="H41" s="131"/>
      <c r="I41" s="131"/>
      <c r="J41" s="131"/>
      <c r="K41" s="131"/>
      <c r="L41" s="131"/>
      <c r="M41" s="131"/>
      <c r="N41" s="163"/>
      <c r="O41" s="131"/>
      <c r="P41" s="131"/>
      <c r="Q41" s="131"/>
      <c r="R41" s="131"/>
      <c r="S41" s="5"/>
      <c r="T41" s="5"/>
      <c r="U41" s="422"/>
      <c r="V41" s="421"/>
      <c r="W41" s="5"/>
      <c r="X41" s="5"/>
      <c r="Y41" s="5"/>
    </row>
    <row r="42" spans="1:25" ht="33.75" customHeight="1" x14ac:dyDescent="0.2">
      <c r="A42" s="5"/>
      <c r="B42" s="405" t="s">
        <v>634</v>
      </c>
      <c r="C42" s="405"/>
      <c r="D42" s="405"/>
      <c r="E42" s="258"/>
      <c r="F42" s="423" t="s">
        <v>491</v>
      </c>
      <c r="G42" s="423"/>
      <c r="H42" s="259">
        <v>0.15</v>
      </c>
      <c r="I42" s="160"/>
      <c r="J42" s="160"/>
      <c r="K42" s="160"/>
      <c r="L42" s="160"/>
      <c r="M42" s="160"/>
      <c r="N42" s="164"/>
      <c r="O42" s="260">
        <f>H42*O45</f>
        <v>0.15</v>
      </c>
      <c r="P42" s="160"/>
      <c r="Q42" s="160"/>
      <c r="R42" s="161"/>
      <c r="S42" s="126"/>
      <c r="T42" s="126"/>
      <c r="U42" s="422"/>
      <c r="V42" s="421"/>
      <c r="W42" s="126"/>
      <c r="X42" s="126"/>
      <c r="Y42" s="5"/>
    </row>
    <row r="43" spans="1:25" ht="120.75" customHeight="1" x14ac:dyDescent="0.2">
      <c r="A43" s="5"/>
      <c r="B43" s="428" t="s">
        <v>631</v>
      </c>
      <c r="C43" s="116" t="s">
        <v>635</v>
      </c>
      <c r="D43" s="113" t="s">
        <v>320</v>
      </c>
      <c r="E43" s="152">
        <v>7.4999999999999997E-2</v>
      </c>
      <c r="F43" s="106">
        <v>43101</v>
      </c>
      <c r="G43" s="106">
        <v>43465</v>
      </c>
      <c r="H43" s="91"/>
      <c r="I43" s="91" t="s">
        <v>322</v>
      </c>
      <c r="J43" s="141">
        <v>115296344</v>
      </c>
      <c r="K43" s="141">
        <v>0</v>
      </c>
      <c r="L43" s="141">
        <v>0</v>
      </c>
      <c r="M43" s="141"/>
      <c r="N43" s="129"/>
      <c r="O43" s="245">
        <v>1</v>
      </c>
      <c r="P43" s="141">
        <v>115296644</v>
      </c>
      <c r="Q43" s="141">
        <v>0</v>
      </c>
      <c r="R43" s="141">
        <v>0</v>
      </c>
      <c r="S43" s="27"/>
      <c r="T43" s="53"/>
      <c r="U43" s="422"/>
      <c r="V43" s="421"/>
      <c r="W43" s="122"/>
      <c r="X43" s="2"/>
      <c r="Y43" s="2"/>
    </row>
    <row r="44" spans="1:25" ht="117" customHeight="1" x14ac:dyDescent="0.2">
      <c r="A44" s="5"/>
      <c r="B44" s="429"/>
      <c r="C44" s="116" t="s">
        <v>636</v>
      </c>
      <c r="D44" s="113" t="s">
        <v>321</v>
      </c>
      <c r="E44" s="54">
        <v>7.4999999999999997E-2</v>
      </c>
      <c r="F44" s="114">
        <v>43101</v>
      </c>
      <c r="G44" s="114">
        <v>43465</v>
      </c>
      <c r="H44" s="91"/>
      <c r="I44" s="91" t="s">
        <v>323</v>
      </c>
      <c r="J44" s="141">
        <v>0</v>
      </c>
      <c r="K44" s="141">
        <v>0</v>
      </c>
      <c r="L44" s="141">
        <v>0</v>
      </c>
      <c r="M44" s="141"/>
      <c r="N44" s="129"/>
      <c r="O44" s="252">
        <v>1</v>
      </c>
      <c r="P44" s="121">
        <v>0</v>
      </c>
      <c r="Q44" s="121">
        <v>0</v>
      </c>
      <c r="R44" s="142">
        <v>0</v>
      </c>
      <c r="S44" s="27"/>
      <c r="T44" s="53"/>
      <c r="U44" s="422"/>
      <c r="V44" s="421"/>
      <c r="W44" s="122"/>
      <c r="X44" s="2"/>
      <c r="Y44" s="2"/>
    </row>
    <row r="45" spans="1:25" ht="28.5" customHeight="1" x14ac:dyDescent="0.2">
      <c r="A45" s="127"/>
      <c r="B45" s="424" t="s">
        <v>568</v>
      </c>
      <c r="C45" s="424"/>
      <c r="D45" s="424"/>
      <c r="E45" s="424"/>
      <c r="F45" s="424"/>
      <c r="G45" s="424"/>
      <c r="H45" s="424"/>
      <c r="I45" s="128"/>
      <c r="J45" s="145">
        <f>SUM(J43:J44)</f>
        <v>115296344</v>
      </c>
      <c r="K45" s="145">
        <f>SUM(K43:K44)</f>
        <v>0</v>
      </c>
      <c r="L45" s="145">
        <f>SUM(L43:L44)</f>
        <v>0</v>
      </c>
      <c r="M45" s="155"/>
      <c r="N45" s="155"/>
      <c r="O45" s="165">
        <f>SUM(O43:O44)/2</f>
        <v>1</v>
      </c>
      <c r="P45" s="145">
        <f>SUM(P43:P44)</f>
        <v>115296644</v>
      </c>
      <c r="Q45" s="145">
        <f>SUM(Q43:Q44)</f>
        <v>0</v>
      </c>
      <c r="R45" s="159">
        <f t="shared" ref="R45" si="1">SUM(R43:R44)</f>
        <v>0</v>
      </c>
      <c r="S45" s="145">
        <f t="shared" ref="S45" si="2">SUM(S43:S44)</f>
        <v>0</v>
      </c>
      <c r="T45" s="5"/>
      <c r="U45" s="422"/>
      <c r="V45" s="421"/>
      <c r="W45" s="5"/>
      <c r="X45" s="5"/>
      <c r="Y45" s="5"/>
    </row>
    <row r="46" spans="1:25" ht="43.5" customHeight="1" x14ac:dyDescent="0.2">
      <c r="A46" s="5"/>
      <c r="B46" s="139"/>
      <c r="C46" s="115"/>
      <c r="D46" s="113"/>
      <c r="E46" s="54"/>
      <c r="F46" s="114"/>
      <c r="G46" s="114"/>
      <c r="H46" s="121"/>
      <c r="I46" s="91"/>
      <c r="J46" s="141"/>
      <c r="K46" s="141"/>
      <c r="L46" s="141"/>
      <c r="M46" s="141"/>
      <c r="N46" s="121"/>
      <c r="O46" s="121"/>
      <c r="P46" s="121"/>
      <c r="Q46" s="121"/>
      <c r="R46" s="2"/>
      <c r="S46" s="27"/>
      <c r="T46" s="53"/>
      <c r="U46" s="422"/>
      <c r="V46" s="421"/>
      <c r="W46" s="122"/>
      <c r="X46" s="2"/>
      <c r="Y46" s="2"/>
    </row>
    <row r="47" spans="1:25" ht="15" customHeight="1" x14ac:dyDescent="0.2">
      <c r="A47" s="5"/>
      <c r="B47" s="172"/>
      <c r="C47" s="172"/>
      <c r="D47" s="173"/>
      <c r="E47" s="174"/>
      <c r="F47" s="418"/>
      <c r="G47" s="418"/>
      <c r="H47" s="418"/>
      <c r="I47" s="418"/>
      <c r="J47" s="419" t="s">
        <v>494</v>
      </c>
      <c r="K47" s="419"/>
      <c r="L47" s="419"/>
      <c r="M47" s="175"/>
      <c r="N47" s="175"/>
      <c r="O47" s="175"/>
      <c r="P47" s="419" t="s">
        <v>495</v>
      </c>
      <c r="Q47" s="419"/>
      <c r="R47" s="419"/>
      <c r="S47" s="2"/>
      <c r="T47" s="124"/>
      <c r="X47" s="5"/>
      <c r="Y47" s="5"/>
    </row>
    <row r="48" spans="1:25" ht="26.25" x14ac:dyDescent="0.2">
      <c r="A48" s="5"/>
      <c r="B48" s="172"/>
      <c r="C48" s="172"/>
      <c r="D48" s="173"/>
      <c r="E48" s="174"/>
      <c r="F48" s="418"/>
      <c r="G48" s="418"/>
      <c r="H48" s="418"/>
      <c r="I48" s="418"/>
      <c r="J48" s="261" t="s">
        <v>311</v>
      </c>
      <c r="K48" s="261" t="s">
        <v>310</v>
      </c>
      <c r="L48" s="261" t="s">
        <v>314</v>
      </c>
      <c r="M48" s="175"/>
      <c r="N48" s="175"/>
      <c r="O48" s="175"/>
      <c r="P48" s="261" t="s">
        <v>311</v>
      </c>
      <c r="Q48" s="261" t="s">
        <v>310</v>
      </c>
      <c r="R48" s="261" t="s">
        <v>314</v>
      </c>
      <c r="S48" s="2"/>
      <c r="T48" s="124"/>
      <c r="X48" s="5"/>
      <c r="Y48" s="5"/>
    </row>
    <row r="49" spans="1:25" ht="21.75" customHeight="1" x14ac:dyDescent="0.2">
      <c r="A49" s="5"/>
      <c r="B49" s="172"/>
      <c r="C49" s="172"/>
      <c r="D49" s="173"/>
      <c r="E49" s="174"/>
      <c r="F49" s="236"/>
      <c r="G49" s="236"/>
      <c r="H49" s="236"/>
      <c r="I49" s="236"/>
      <c r="J49" s="433">
        <f>J13+J22+J33+J40</f>
        <v>1062748499</v>
      </c>
      <c r="K49" s="433">
        <f>K13+K22+K33</f>
        <v>0</v>
      </c>
      <c r="L49" s="433">
        <f>L13+L22+L33</f>
        <v>0</v>
      </c>
      <c r="M49" s="175"/>
      <c r="N49" s="420" t="s">
        <v>492</v>
      </c>
      <c r="O49" s="432">
        <f>O7+O15+O24+O35+O42</f>
        <v>0.95000000000000007</v>
      </c>
      <c r="P49" s="205">
        <f>P50/J49</f>
        <v>1</v>
      </c>
      <c r="Q49" s="205">
        <v>0</v>
      </c>
      <c r="R49" s="205">
        <v>0</v>
      </c>
      <c r="S49" s="2"/>
      <c r="T49" s="124"/>
      <c r="X49" s="5"/>
      <c r="Y49" s="5"/>
    </row>
    <row r="50" spans="1:25" ht="56.25" customHeight="1" x14ac:dyDescent="0.2">
      <c r="A50" s="2"/>
      <c r="B50" s="176"/>
      <c r="C50" s="176"/>
      <c r="D50" s="420" t="s">
        <v>324</v>
      </c>
      <c r="F50" s="430">
        <f>H7+H15+H24+H42+H35</f>
        <v>1</v>
      </c>
      <c r="G50" s="420" t="s">
        <v>493</v>
      </c>
      <c r="H50" s="420"/>
      <c r="I50" s="420"/>
      <c r="J50" s="433"/>
      <c r="K50" s="433"/>
      <c r="L50" s="433"/>
      <c r="M50" s="177"/>
      <c r="N50" s="420"/>
      <c r="O50" s="432"/>
      <c r="P50" s="180">
        <f>P13+P22+P33</f>
        <v>1062748499</v>
      </c>
      <c r="Q50" s="180">
        <f>Q13+Q22+Q33</f>
        <v>0</v>
      </c>
      <c r="R50" s="180">
        <f>R13+R22+R33+R40</f>
        <v>0</v>
      </c>
      <c r="S50" s="2"/>
      <c r="T50" s="2"/>
      <c r="U50" s="5"/>
      <c r="V50" s="5"/>
      <c r="W50" s="5"/>
      <c r="X50" s="5"/>
      <c r="Y50" s="5"/>
    </row>
    <row r="51" spans="1:25" ht="35.25" x14ac:dyDescent="0.2">
      <c r="A51" s="2"/>
      <c r="B51" s="176"/>
      <c r="C51" s="176"/>
      <c r="D51" s="420"/>
      <c r="F51" s="430"/>
      <c r="G51" s="420"/>
      <c r="H51" s="420"/>
      <c r="I51" s="420"/>
      <c r="J51" s="431">
        <f>J49+K49+L49</f>
        <v>1062748499</v>
      </c>
      <c r="K51" s="431"/>
      <c r="L51" s="431"/>
      <c r="M51" s="177"/>
      <c r="N51" s="420"/>
      <c r="O51" s="432"/>
      <c r="P51" s="431">
        <f>P50+Q50+R50</f>
        <v>1062748499</v>
      </c>
      <c r="Q51" s="431"/>
      <c r="R51" s="431"/>
      <c r="S51" s="2"/>
      <c r="T51" s="2"/>
      <c r="U51" s="5"/>
      <c r="V51" s="5"/>
      <c r="W51" s="5"/>
      <c r="X51" s="5"/>
      <c r="Y51" s="5"/>
    </row>
    <row r="52" spans="1:25" ht="49.5" customHeight="1" x14ac:dyDescent="0.2">
      <c r="A52" s="5"/>
      <c r="B52" s="178"/>
      <c r="C52" s="178"/>
      <c r="D52" s="427"/>
      <c r="E52" s="427"/>
      <c r="F52" s="427"/>
      <c r="G52" s="427"/>
      <c r="H52" s="178"/>
      <c r="I52" s="178"/>
      <c r="J52" s="178"/>
      <c r="K52" s="178"/>
      <c r="L52" s="240"/>
      <c r="M52" s="240"/>
      <c r="N52" s="240"/>
      <c r="O52" s="240"/>
      <c r="P52" s="240"/>
      <c r="Q52" s="241"/>
      <c r="R52" s="179"/>
      <c r="S52" s="5"/>
      <c r="T52" s="5"/>
      <c r="U52" s="5"/>
      <c r="V52" s="5"/>
      <c r="W52" s="5"/>
      <c r="X52" s="5"/>
      <c r="Y52" s="5"/>
    </row>
    <row r="53" spans="1:25" ht="12" customHeight="1" x14ac:dyDescent="0.2">
      <c r="A53" s="2"/>
      <c r="B53" s="90"/>
      <c r="C53" s="90"/>
      <c r="D53" s="425"/>
      <c r="E53" s="425"/>
      <c r="F53" s="425"/>
      <c r="G53" s="425"/>
      <c r="H53" s="90"/>
      <c r="I53" s="90"/>
      <c r="J53" s="90"/>
      <c r="K53" s="166"/>
      <c r="L53" s="425"/>
      <c r="M53" s="425"/>
      <c r="N53" s="425"/>
      <c r="O53" s="425"/>
      <c r="P53" s="425"/>
      <c r="Q53" s="426"/>
      <c r="R53" s="2"/>
    </row>
    <row r="54" spans="1:25" ht="120.75" customHeight="1" x14ac:dyDescent="0.2">
      <c r="A54" s="2"/>
      <c r="B54" s="2"/>
      <c r="C54" s="2"/>
      <c r="D54" s="2"/>
      <c r="E54" s="2"/>
      <c r="F54" s="2"/>
      <c r="G54" s="2"/>
      <c r="H54" s="2"/>
      <c r="I54" s="2"/>
      <c r="J54" s="345">
        <v>1062748499</v>
      </c>
      <c r="K54" s="2"/>
      <c r="L54" s="27"/>
      <c r="M54" s="27"/>
      <c r="N54" s="27"/>
      <c r="O54" s="27"/>
      <c r="P54" s="27"/>
      <c r="Q54" s="2"/>
      <c r="R54" s="2"/>
    </row>
    <row r="55" spans="1:25" ht="120.75" customHeight="1" x14ac:dyDescent="0.2"/>
    <row r="56" spans="1:25" ht="120.75" customHeight="1" x14ac:dyDescent="0.2"/>
    <row r="57" spans="1:25" ht="120.75" customHeight="1" x14ac:dyDescent="0.2"/>
    <row r="58" spans="1:25" ht="120.75" customHeight="1" x14ac:dyDescent="0.2"/>
    <row r="59" spans="1:25" ht="120.75" customHeight="1" x14ac:dyDescent="0.2"/>
    <row r="60" spans="1:25" ht="120.75" customHeight="1" x14ac:dyDescent="0.2"/>
    <row r="61" spans="1:25" ht="120.75" customHeight="1" x14ac:dyDescent="0.2"/>
    <row r="62" spans="1:25" ht="120.75" customHeight="1" x14ac:dyDescent="0.2"/>
    <row r="63" spans="1:25" ht="120.75" customHeight="1" x14ac:dyDescent="0.2"/>
    <row r="64" spans="1:25" ht="120.75" customHeight="1" x14ac:dyDescent="0.2"/>
    <row r="65" ht="120.75" customHeight="1" x14ac:dyDescent="0.2"/>
    <row r="66" ht="120.75" customHeight="1" x14ac:dyDescent="0.2"/>
    <row r="67" ht="120.75" customHeight="1" x14ac:dyDescent="0.2"/>
    <row r="68" ht="120.75" customHeight="1" x14ac:dyDescent="0.2"/>
    <row r="69" ht="120.75" customHeight="1" x14ac:dyDescent="0.2"/>
    <row r="70" ht="120.75" customHeight="1" x14ac:dyDescent="0.2"/>
    <row r="71" ht="120.75" customHeight="1" x14ac:dyDescent="0.2"/>
    <row r="72" ht="120.75" customHeight="1" x14ac:dyDescent="0.2"/>
    <row r="73" ht="120.75" customHeight="1" x14ac:dyDescent="0.2"/>
    <row r="74" ht="120.75" customHeight="1" x14ac:dyDescent="0.2"/>
    <row r="75" ht="120.75" customHeight="1" x14ac:dyDescent="0.2"/>
  </sheetData>
  <sheetProtection autoFilter="0"/>
  <dataConsolidate/>
  <mergeCells count="76">
    <mergeCell ref="B36:B37"/>
    <mergeCell ref="B35:D35"/>
    <mergeCell ref="F35:G35"/>
    <mergeCell ref="F24:G24"/>
    <mergeCell ref="H20:H21"/>
    <mergeCell ref="H25:H28"/>
    <mergeCell ref="F29:G29"/>
    <mergeCell ref="R10:R12"/>
    <mergeCell ref="B13:H13"/>
    <mergeCell ref="B22:H22"/>
    <mergeCell ref="B15:D15"/>
    <mergeCell ref="F15:G15"/>
    <mergeCell ref="J16:J18"/>
    <mergeCell ref="P16:P18"/>
    <mergeCell ref="P20:P21"/>
    <mergeCell ref="Q20:Q21"/>
    <mergeCell ref="R20:R21"/>
    <mergeCell ref="B16:B18"/>
    <mergeCell ref="B20:B21"/>
    <mergeCell ref="D53:G53"/>
    <mergeCell ref="B33:H33"/>
    <mergeCell ref="B45:H45"/>
    <mergeCell ref="L53:Q53"/>
    <mergeCell ref="D52:G52"/>
    <mergeCell ref="B43:B44"/>
    <mergeCell ref="F50:F51"/>
    <mergeCell ref="D50:D51"/>
    <mergeCell ref="G50:I51"/>
    <mergeCell ref="J51:L51"/>
    <mergeCell ref="O49:O51"/>
    <mergeCell ref="P51:R51"/>
    <mergeCell ref="J49:J50"/>
    <mergeCell ref="K49:K50"/>
    <mergeCell ref="L49:L50"/>
    <mergeCell ref="H36:H39"/>
    <mergeCell ref="F47:I47"/>
    <mergeCell ref="J47:L47"/>
    <mergeCell ref="P47:R47"/>
    <mergeCell ref="N49:N51"/>
    <mergeCell ref="V8:V12"/>
    <mergeCell ref="F48:I48"/>
    <mergeCell ref="V16:V21"/>
    <mergeCell ref="U25:U32"/>
    <mergeCell ref="U16:U21"/>
    <mergeCell ref="V25:V32"/>
    <mergeCell ref="U36:U46"/>
    <mergeCell ref="V36:V46"/>
    <mergeCell ref="M8:M12"/>
    <mergeCell ref="F42:G42"/>
    <mergeCell ref="B40:H40"/>
    <mergeCell ref="B24:E24"/>
    <mergeCell ref="B42:D42"/>
    <mergeCell ref="D2:P3"/>
    <mergeCell ref="D4:P4"/>
    <mergeCell ref="N5:R5"/>
    <mergeCell ref="B7:D7"/>
    <mergeCell ref="F7:G7"/>
    <mergeCell ref="K10:K12"/>
    <mergeCell ref="L10:L12"/>
    <mergeCell ref="Q10:Q12"/>
    <mergeCell ref="B8:B12"/>
    <mergeCell ref="H8:H12"/>
    <mergeCell ref="J8:J12"/>
    <mergeCell ref="P8:P12"/>
    <mergeCell ref="F19:G19"/>
    <mergeCell ref="H16:H18"/>
    <mergeCell ref="B19:D19"/>
    <mergeCell ref="L30:L32"/>
    <mergeCell ref="P25:P28"/>
    <mergeCell ref="B29:E29"/>
    <mergeCell ref="B25:B28"/>
    <mergeCell ref="J25:J28"/>
    <mergeCell ref="J30:J32"/>
    <mergeCell ref="K30:K32"/>
    <mergeCell ref="P30:P32"/>
    <mergeCell ref="B30:B32"/>
  </mergeCells>
  <printOptions horizontalCentered="1" verticalCentered="1"/>
  <pageMargins left="0.39370078740157483" right="0.39370078740157483" top="0.39370078740157483" bottom="0.39370078740157483" header="0" footer="0"/>
  <pageSetup paperSize="14" scale="48" orientation="landscape" horizontalDpi="4294967294" verticalDpi="4294967294" r:id="rId1"/>
  <headerFooter alignWithMargins="0"/>
  <rowBreaks count="2" manualBreakCount="2">
    <brk id="28" max="18" man="1"/>
    <brk id="40" max="18" man="1"/>
  </rowBreaks>
  <ignoredErrors>
    <ignoredError sqref="R50 P51 J51"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[2]listas!#REF!</xm:f>
          </x14:formula1>
          <xm:sqref>S8 S16 S25 S43 S36:S38</xm:sqref>
        </x14:dataValidation>
        <x14:dataValidation type="list" allowBlank="1" showInputMessage="1" showErrorMessage="1">
          <x14:formula1>
            <xm:f>'base de datos'!$C$290:$C$302</xm:f>
          </x14:formula1>
          <xm:sqref>N5:R5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105"/>
  <sheetViews>
    <sheetView view="pageBreakPreview" topLeftCell="A4" zoomScale="85" zoomScaleNormal="75" zoomScaleSheetLayoutView="85" workbookViewId="0">
      <selection activeCell="I21" sqref="I21:I26"/>
    </sheetView>
  </sheetViews>
  <sheetFormatPr baseColWidth="10" defaultRowHeight="14.25" x14ac:dyDescent="0.2"/>
  <cols>
    <col min="1" max="1" width="1.7109375" style="33" customWidth="1"/>
    <col min="2" max="2" width="5.28515625" style="51" customWidth="1"/>
    <col min="3" max="3" width="19" style="51" customWidth="1"/>
    <col min="4" max="4" width="18.140625" style="52" customWidth="1"/>
    <col min="5" max="5" width="3.5703125" style="52" customWidth="1"/>
    <col min="6" max="7" width="12.28515625" style="52" customWidth="1"/>
    <col min="8" max="8" width="46.7109375" style="52" customWidth="1"/>
    <col min="9" max="9" width="47.85546875" style="52" customWidth="1"/>
    <col min="10" max="10" width="18.85546875" style="33" customWidth="1"/>
    <col min="11" max="11" width="19" style="33" customWidth="1"/>
    <col min="12" max="13" width="19.7109375" style="33" customWidth="1"/>
    <col min="14" max="14" width="19.140625" style="33" customWidth="1"/>
    <col min="15" max="15" width="0.42578125" style="33" customWidth="1"/>
    <col min="16" max="16" width="11.42578125" style="33"/>
    <col min="17" max="17" width="11.42578125" style="33" customWidth="1"/>
    <col min="18" max="18" width="12.85546875" style="33" customWidth="1"/>
    <col min="19" max="16384" width="11.42578125" style="33"/>
  </cols>
  <sheetData>
    <row r="1" spans="1:27" ht="10.5" customHeight="1" thickBot="1" x14ac:dyDescent="0.25">
      <c r="A1" s="29"/>
      <c r="B1" s="30"/>
      <c r="C1" s="30"/>
      <c r="D1" s="31"/>
      <c r="E1" s="31"/>
      <c r="F1" s="31"/>
      <c r="G1" s="31"/>
      <c r="H1" s="31"/>
      <c r="I1" s="31"/>
      <c r="J1" s="29"/>
      <c r="K1" s="29"/>
      <c r="L1" s="29"/>
      <c r="M1" s="29"/>
      <c r="N1" s="29"/>
      <c r="O1" s="32"/>
      <c r="Z1" s="34"/>
    </row>
    <row r="2" spans="1:27" ht="32.25" customHeight="1" x14ac:dyDescent="0.2">
      <c r="A2" s="29"/>
      <c r="B2" s="57"/>
      <c r="C2" s="108"/>
      <c r="D2" s="369" t="s">
        <v>114</v>
      </c>
      <c r="E2" s="369"/>
      <c r="F2" s="369"/>
      <c r="G2" s="369"/>
      <c r="H2" s="369"/>
      <c r="I2" s="369"/>
      <c r="J2" s="369"/>
      <c r="K2" s="369"/>
      <c r="L2" s="369"/>
      <c r="M2" s="138" t="s">
        <v>70</v>
      </c>
      <c r="N2" s="284" t="s">
        <v>0</v>
      </c>
      <c r="O2" s="35"/>
    </row>
    <row r="3" spans="1:27" ht="32.25" customHeight="1" x14ac:dyDescent="0.2">
      <c r="A3" s="29"/>
      <c r="B3" s="58"/>
      <c r="C3" s="109"/>
      <c r="D3" s="370"/>
      <c r="E3" s="370"/>
      <c r="F3" s="370"/>
      <c r="G3" s="370"/>
      <c r="H3" s="370"/>
      <c r="I3" s="370"/>
      <c r="J3" s="370"/>
      <c r="K3" s="370"/>
      <c r="L3" s="370"/>
      <c r="M3" s="83" t="s">
        <v>1</v>
      </c>
      <c r="N3" s="285">
        <v>4</v>
      </c>
      <c r="O3" s="35"/>
      <c r="Z3" s="34"/>
      <c r="AA3" s="34"/>
    </row>
    <row r="4" spans="1:27" ht="32.25" customHeight="1" thickBot="1" x14ac:dyDescent="0.25">
      <c r="A4" s="29"/>
      <c r="B4" s="59"/>
      <c r="C4" s="107"/>
      <c r="D4" s="377" t="s">
        <v>2</v>
      </c>
      <c r="E4" s="377"/>
      <c r="F4" s="377"/>
      <c r="G4" s="377"/>
      <c r="H4" s="377"/>
      <c r="I4" s="377"/>
      <c r="J4" s="377"/>
      <c r="K4" s="377"/>
      <c r="L4" s="377"/>
      <c r="M4" s="36" t="s">
        <v>71</v>
      </c>
      <c r="N4" s="286">
        <v>43256</v>
      </c>
      <c r="O4" s="35"/>
      <c r="Z4" s="34"/>
      <c r="AA4" s="34"/>
    </row>
    <row r="5" spans="1:27" ht="9" customHeight="1" x14ac:dyDescent="0.2">
      <c r="A5" s="32"/>
      <c r="B5" s="37"/>
      <c r="C5" s="37"/>
      <c r="D5" s="37"/>
      <c r="E5" s="38"/>
      <c r="F5" s="38"/>
      <c r="G5" s="38"/>
      <c r="H5" s="38"/>
      <c r="I5" s="38"/>
      <c r="J5" s="38"/>
      <c r="K5" s="38"/>
      <c r="L5" s="38"/>
      <c r="M5" s="38"/>
      <c r="N5" s="38"/>
      <c r="O5" s="38"/>
      <c r="Z5" s="34"/>
      <c r="AA5" s="34"/>
    </row>
    <row r="6" spans="1:27" s="41" customFormat="1" ht="18" customHeight="1" x14ac:dyDescent="0.2">
      <c r="A6" s="29"/>
      <c r="B6" s="378" t="s">
        <v>389</v>
      </c>
      <c r="C6" s="378"/>
      <c r="D6" s="378"/>
      <c r="E6" s="378"/>
      <c r="F6" s="378"/>
      <c r="G6" s="378"/>
      <c r="H6" s="378"/>
      <c r="I6" s="378"/>
      <c r="J6" s="46"/>
      <c r="K6" s="46"/>
      <c r="L6" s="46"/>
      <c r="M6" s="46"/>
      <c r="N6" s="46"/>
      <c r="O6" s="40"/>
      <c r="X6" s="33"/>
      <c r="Z6" s="34"/>
      <c r="AA6" s="42"/>
    </row>
    <row r="7" spans="1:27" s="41" customFormat="1" ht="9.75" customHeight="1" x14ac:dyDescent="0.2">
      <c r="A7" s="29"/>
      <c r="B7" s="46"/>
      <c r="C7" s="46"/>
      <c r="D7" s="43"/>
      <c r="E7" s="43"/>
      <c r="F7" s="43"/>
      <c r="G7" s="43"/>
      <c r="H7" s="43"/>
      <c r="I7" s="43"/>
      <c r="J7" s="43"/>
      <c r="K7" s="46"/>
      <c r="L7" s="46"/>
      <c r="M7" s="46"/>
      <c r="N7" s="46"/>
      <c r="O7" s="40"/>
      <c r="X7" s="33"/>
      <c r="Z7" s="34"/>
      <c r="AA7" s="42"/>
    </row>
    <row r="8" spans="1:27" s="41" customFormat="1" ht="27" customHeight="1" x14ac:dyDescent="0.2">
      <c r="A8" s="29"/>
      <c r="B8" s="450" t="s">
        <v>453</v>
      </c>
      <c r="C8" s="450"/>
      <c r="D8" s="360" t="str">
        <f>'01. INFORMACION GENERAL'!B8</f>
        <v>00. Plan de Acción por Dependencias</v>
      </c>
      <c r="E8" s="360"/>
      <c r="F8" s="360"/>
      <c r="G8" s="360"/>
      <c r="H8" s="105" t="s">
        <v>292</v>
      </c>
      <c r="I8" s="136" t="str">
        <f>IF(AND(L8="Subdirección de Análisis de Riesgos y Efectos de Cambio Climático"),Q8,IF(AND(L8="Subdirección para la Reducción del Riesgos y Adaptación al Cambio Climático"),Q9,IF(AND(L8="Subdirección para el Manejo de Emergencias y Desastres"),Q10,IF(AND(L8="Subdirección Corporativa y Asuntos Disciplinarios"),Q11,IF(AND(L8="Oficina de Tecnologías de la Información y las Comunicaciones "),Q12,IF(AND(L8="Oficina Asesora Jurídica"),Q13,IF(AND(L8="Oficina Asesora Planeación"),Q14,IF(AND(L8="Oficina de Comunicaciones"),Q15,IF(AND(L8="Dirección General"),Q16,"")))))))))</f>
        <v>Olga Teresa de Jesús Ávila Romero</v>
      </c>
      <c r="J8" s="450" t="s">
        <v>294</v>
      </c>
      <c r="K8" s="450"/>
      <c r="L8" s="368" t="str">
        <f>'01. INFORMACION GENERAL'!J8</f>
        <v>Oficina Asesora Jurídica</v>
      </c>
      <c r="M8" s="368"/>
      <c r="N8" s="368"/>
      <c r="O8" s="40"/>
      <c r="Q8" s="263" t="s">
        <v>499</v>
      </c>
      <c r="X8" s="33"/>
      <c r="Z8" s="34"/>
      <c r="AA8" s="42"/>
    </row>
    <row r="9" spans="1:27" s="41" customFormat="1" ht="33" customHeight="1" x14ac:dyDescent="0.2">
      <c r="A9" s="29"/>
      <c r="B9" s="450" t="s">
        <v>496</v>
      </c>
      <c r="C9" s="450"/>
      <c r="D9" s="360" t="str">
        <f>'01. INFORMACION GENERAL'!F8</f>
        <v>1 de Enero al 31 de Diciembre de 2018</v>
      </c>
      <c r="E9" s="360"/>
      <c r="F9" s="360"/>
      <c r="G9" s="360"/>
      <c r="H9" s="247" t="s">
        <v>497</v>
      </c>
      <c r="I9" s="247">
        <v>47</v>
      </c>
      <c r="J9" s="450"/>
      <c r="K9" s="450"/>
      <c r="L9" s="451"/>
      <c r="M9" s="451"/>
      <c r="N9" s="451"/>
      <c r="O9" s="40"/>
      <c r="Q9" s="263" t="s">
        <v>500</v>
      </c>
      <c r="X9" s="33"/>
      <c r="Z9" s="34"/>
      <c r="AA9" s="42"/>
    </row>
    <row r="10" spans="1:27" s="41" customFormat="1" ht="10.5" customHeight="1" x14ac:dyDescent="0.2">
      <c r="A10" s="29"/>
      <c r="B10" s="61"/>
      <c r="C10" s="61"/>
      <c r="D10" s="61"/>
      <c r="E10" s="43"/>
      <c r="F10" s="61"/>
      <c r="G10" s="61"/>
      <c r="H10" s="61"/>
      <c r="I10" s="61"/>
      <c r="J10" s="61"/>
      <c r="K10" s="61"/>
      <c r="L10" s="61"/>
      <c r="M10" s="61"/>
      <c r="N10" s="61"/>
      <c r="O10" s="40"/>
      <c r="Q10" s="263" t="s">
        <v>501</v>
      </c>
      <c r="X10" s="33"/>
      <c r="Z10" s="34"/>
      <c r="AA10" s="42"/>
    </row>
    <row r="11" spans="1:27" s="41" customFormat="1" ht="18" x14ac:dyDescent="0.2">
      <c r="A11" s="29"/>
      <c r="B11" s="364" t="s">
        <v>390</v>
      </c>
      <c r="C11" s="364"/>
      <c r="D11" s="364"/>
      <c r="E11" s="364"/>
      <c r="F11" s="364"/>
      <c r="G11" s="364"/>
      <c r="H11" s="364"/>
      <c r="I11" s="364"/>
      <c r="J11" s="39"/>
      <c r="K11" s="39"/>
      <c r="L11" s="39"/>
      <c r="M11" s="39"/>
      <c r="N11" s="39"/>
      <c r="O11" s="40"/>
      <c r="Q11" s="263" t="s">
        <v>502</v>
      </c>
      <c r="X11" s="33"/>
      <c r="Z11" s="34"/>
      <c r="AA11" s="42"/>
    </row>
    <row r="12" spans="1:27" s="41" customFormat="1" ht="11.25" customHeight="1" x14ac:dyDescent="0.2">
      <c r="A12" s="29"/>
      <c r="B12" s="43"/>
      <c r="C12" s="43"/>
      <c r="D12" s="43"/>
      <c r="E12" s="43"/>
      <c r="F12" s="29"/>
      <c r="G12" s="29"/>
      <c r="H12" s="29"/>
      <c r="I12" s="29"/>
      <c r="J12" s="29"/>
      <c r="K12" s="29"/>
      <c r="L12" s="29"/>
      <c r="M12" s="29"/>
      <c r="N12" s="29"/>
      <c r="O12" s="40"/>
      <c r="Q12" s="263" t="s">
        <v>503</v>
      </c>
      <c r="X12" s="33"/>
      <c r="Z12" s="34"/>
      <c r="AA12" s="42"/>
    </row>
    <row r="13" spans="1:27" s="41" customFormat="1" ht="21" customHeight="1" x14ac:dyDescent="0.3">
      <c r="A13" s="29"/>
      <c r="B13" s="70"/>
      <c r="C13" s="363" t="s">
        <v>291</v>
      </c>
      <c r="D13" s="363"/>
      <c r="E13" s="55"/>
      <c r="F13" s="137" t="s">
        <v>173</v>
      </c>
      <c r="G13" s="137" t="s">
        <v>327</v>
      </c>
      <c r="H13" s="137" t="s">
        <v>330</v>
      </c>
      <c r="I13" s="137" t="s">
        <v>331</v>
      </c>
      <c r="J13" s="97" t="s">
        <v>197</v>
      </c>
      <c r="K13" s="82" t="s">
        <v>198</v>
      </c>
      <c r="L13" s="82" t="s">
        <v>447</v>
      </c>
      <c r="M13" s="82" t="s">
        <v>361</v>
      </c>
      <c r="N13" s="82" t="s">
        <v>326</v>
      </c>
      <c r="O13" s="40"/>
      <c r="Q13" s="263" t="s">
        <v>504</v>
      </c>
      <c r="X13" s="33"/>
      <c r="Z13" s="34"/>
      <c r="AA13" s="42"/>
    </row>
    <row r="14" spans="1:27" s="41" customFormat="1" ht="28.5" customHeight="1" x14ac:dyDescent="0.2">
      <c r="A14" s="29"/>
      <c r="B14" s="181">
        <v>1</v>
      </c>
      <c r="C14" s="452" t="s">
        <v>192</v>
      </c>
      <c r="D14" s="452"/>
      <c r="E14" s="182"/>
      <c r="F14" s="183"/>
      <c r="G14" s="183"/>
      <c r="H14" s="183"/>
      <c r="I14" s="183"/>
      <c r="J14" s="184">
        <f>SUM(J15:J19)</f>
        <v>216876000</v>
      </c>
      <c r="K14" s="322">
        <f>SUM(K15:K19)</f>
        <v>0</v>
      </c>
      <c r="L14" s="184">
        <f>SUM(L15:L19)</f>
        <v>216876000</v>
      </c>
      <c r="M14" s="322">
        <f>SUM(M15:M19)</f>
        <v>0</v>
      </c>
      <c r="N14" s="322">
        <f>SUM(N15:N19)</f>
        <v>0</v>
      </c>
      <c r="O14" s="40"/>
      <c r="Q14" s="263" t="s">
        <v>498</v>
      </c>
      <c r="X14" s="33"/>
      <c r="Z14" s="34"/>
      <c r="AA14" s="42"/>
    </row>
    <row r="15" spans="1:27" s="41" customFormat="1" ht="41.25" customHeight="1" x14ac:dyDescent="0.3">
      <c r="A15" s="29"/>
      <c r="B15" s="185" t="s">
        <v>193</v>
      </c>
      <c r="C15" s="453" t="str">
        <f>'02. PLAN DE ACCION '!D8</f>
        <v>Realizar la defensa jurídica dentro del término legal en aquellos procesos que figure como demandado el IDIGER - FONDIGER y  aquellos en que el IDIGER sea demandante.</v>
      </c>
      <c r="D15" s="454"/>
      <c r="E15" s="186"/>
      <c r="F15" s="459">
        <v>2018</v>
      </c>
      <c r="G15" s="459" t="s">
        <v>328</v>
      </c>
      <c r="H15" s="456" t="s">
        <v>520</v>
      </c>
      <c r="I15" s="456" t="s">
        <v>165</v>
      </c>
      <c r="J15" s="455">
        <v>216876000</v>
      </c>
      <c r="K15" s="320"/>
      <c r="L15" s="455">
        <v>216876000</v>
      </c>
      <c r="M15" s="320">
        <v>0</v>
      </c>
      <c r="N15" s="320">
        <f>J15-L15</f>
        <v>0</v>
      </c>
      <c r="O15" s="40"/>
      <c r="Q15" s="263" t="s">
        <v>505</v>
      </c>
      <c r="X15" s="33"/>
      <c r="Z15" s="34"/>
      <c r="AA15" s="42"/>
    </row>
    <row r="16" spans="1:27" s="41" customFormat="1" ht="41.25" customHeight="1" x14ac:dyDescent="0.2">
      <c r="A16" s="29"/>
      <c r="B16" s="185" t="s">
        <v>194</v>
      </c>
      <c r="C16" s="453" t="str">
        <f>'02. PLAN DE ACCION '!D9</f>
        <v>Registro y actualización de las acciones judiciales  manejados por los apoderados de la entidad en el  "SIPROJ - WEB"</v>
      </c>
      <c r="D16" s="454"/>
      <c r="E16" s="190"/>
      <c r="F16" s="460"/>
      <c r="G16" s="460"/>
      <c r="H16" s="457"/>
      <c r="I16" s="457"/>
      <c r="J16" s="444"/>
      <c r="K16" s="320"/>
      <c r="L16" s="444"/>
      <c r="M16" s="320">
        <v>0</v>
      </c>
      <c r="N16" s="320">
        <f>J16-L16</f>
        <v>0</v>
      </c>
      <c r="O16" s="40"/>
      <c r="Q16" s="263" t="s">
        <v>506</v>
      </c>
      <c r="X16" s="33"/>
      <c r="Z16" s="34"/>
      <c r="AA16" s="42"/>
    </row>
    <row r="17" spans="1:27" s="41" customFormat="1" ht="41.25" customHeight="1" x14ac:dyDescent="0.2">
      <c r="A17" s="29"/>
      <c r="B17" s="185" t="s">
        <v>195</v>
      </c>
      <c r="C17" s="453" t="str">
        <f>'02. PLAN DE ACCION '!D10</f>
        <v>Prestar Asesoria Juridica a la Dirección General y a las Subdirecciones y Oficinas del IDIGER</v>
      </c>
      <c r="D17" s="454"/>
      <c r="E17" s="191"/>
      <c r="F17" s="460"/>
      <c r="G17" s="460"/>
      <c r="H17" s="457"/>
      <c r="I17" s="457"/>
      <c r="J17" s="444"/>
      <c r="K17" s="320"/>
      <c r="L17" s="444"/>
      <c r="M17" s="320">
        <v>0</v>
      </c>
      <c r="N17" s="444">
        <f t="shared" ref="N17" si="0">J17-L17</f>
        <v>0</v>
      </c>
      <c r="O17" s="40"/>
      <c r="X17" s="33"/>
      <c r="Z17" s="34"/>
      <c r="AA17" s="42"/>
    </row>
    <row r="18" spans="1:27" s="41" customFormat="1" ht="41.25" customHeight="1" x14ac:dyDescent="0.2">
      <c r="A18" s="29"/>
      <c r="B18" s="185" t="s">
        <v>196</v>
      </c>
      <c r="C18" s="453" t="str">
        <f>'02. PLAN DE ACCION '!D11</f>
        <v xml:space="preserve">Responder en los terminos de Ley las peticiones presentadas por las entidades del Estado, personas naturales y juridicas. </v>
      </c>
      <c r="D18" s="454"/>
      <c r="E18" s="191"/>
      <c r="F18" s="460"/>
      <c r="G18" s="460"/>
      <c r="H18" s="457"/>
      <c r="I18" s="457"/>
      <c r="J18" s="444"/>
      <c r="K18" s="320"/>
      <c r="L18" s="444"/>
      <c r="M18" s="320">
        <v>0</v>
      </c>
      <c r="N18" s="444"/>
      <c r="O18" s="40"/>
      <c r="X18" s="33"/>
      <c r="Z18" s="34"/>
      <c r="AA18" s="42"/>
    </row>
    <row r="19" spans="1:27" s="41" customFormat="1" ht="41.25" customHeight="1" x14ac:dyDescent="0.2">
      <c r="A19" s="29"/>
      <c r="B19" s="185" t="s">
        <v>567</v>
      </c>
      <c r="C19" s="453" t="str">
        <f>'02. PLAN DE ACCION '!D12</f>
        <v>Brindar asesoria juridica, en los asuntos relacionados con el FONDIGER, asi como preastar acompañamiento juridico en las distintas reuniones que se adelanten con las Entidades que ejecutan los dineros asignados por la Junta Directiva del FONDIGER</v>
      </c>
      <c r="D19" s="454"/>
      <c r="E19" s="191"/>
      <c r="F19" s="461"/>
      <c r="G19" s="461"/>
      <c r="H19" s="458"/>
      <c r="I19" s="458"/>
      <c r="J19" s="445"/>
      <c r="K19" s="321"/>
      <c r="L19" s="445"/>
      <c r="M19" s="321">
        <v>0</v>
      </c>
      <c r="N19" s="445"/>
      <c r="O19" s="40"/>
      <c r="X19" s="33"/>
      <c r="Z19" s="34"/>
      <c r="AA19" s="42"/>
    </row>
    <row r="20" spans="1:27" s="41" customFormat="1" ht="28.5" customHeight="1" x14ac:dyDescent="0.2">
      <c r="A20" s="29"/>
      <c r="B20" s="93">
        <v>2</v>
      </c>
      <c r="C20" s="446" t="s">
        <v>288</v>
      </c>
      <c r="D20" s="446"/>
      <c r="E20" s="92"/>
      <c r="F20" s="96"/>
      <c r="G20" s="96"/>
      <c r="H20" s="96"/>
      <c r="I20" s="96"/>
      <c r="J20" s="171">
        <f>SUM(J21:J26)</f>
        <v>573634000</v>
      </c>
      <c r="K20" s="171">
        <f>SUM(K21:K26)</f>
        <v>0</v>
      </c>
      <c r="L20" s="171">
        <f>SUM(L21:L26)</f>
        <v>573634000</v>
      </c>
      <c r="M20" s="171">
        <f>SUM(M21:M26)</f>
        <v>0</v>
      </c>
      <c r="N20" s="171">
        <f>SUM(N21:N26)</f>
        <v>0</v>
      </c>
      <c r="O20" s="40"/>
      <c r="X20" s="33"/>
      <c r="Z20" s="34"/>
      <c r="AA20" s="42"/>
    </row>
    <row r="21" spans="1:27" s="41" customFormat="1" ht="52.5" customHeight="1" x14ac:dyDescent="0.3">
      <c r="A21" s="29"/>
      <c r="B21" s="95" t="s">
        <v>296</v>
      </c>
      <c r="C21" s="448" t="str">
        <f>'02. PLAN DE ACCION '!D16</f>
        <v>Adelantar los procesos contractuales en los términos de Ley, así como el prestar el apoyo juridico para la elaboración de estudios previos, establecimiento de riesgos, estudios de sector y demás documentos que se requieran en la etapa de planeación.</v>
      </c>
      <c r="D21" s="448"/>
      <c r="E21" s="60"/>
      <c r="F21" s="459">
        <v>2018</v>
      </c>
      <c r="G21" s="459" t="s">
        <v>328</v>
      </c>
      <c r="H21" s="456" t="s">
        <v>520</v>
      </c>
      <c r="I21" s="456" t="s">
        <v>165</v>
      </c>
      <c r="J21" s="455">
        <v>573634000</v>
      </c>
      <c r="K21" s="298">
        <v>0</v>
      </c>
      <c r="L21" s="455">
        <v>573634000</v>
      </c>
      <c r="M21" s="298">
        <v>0</v>
      </c>
      <c r="N21" s="298">
        <f t="shared" ref="N21:N26" si="1">J21-L21</f>
        <v>0</v>
      </c>
      <c r="O21" s="40"/>
      <c r="X21" s="33"/>
      <c r="Z21" s="34"/>
      <c r="AA21" s="42"/>
    </row>
    <row r="22" spans="1:27" s="41" customFormat="1" ht="52.5" customHeight="1" x14ac:dyDescent="0.3">
      <c r="A22" s="29"/>
      <c r="B22" s="95" t="s">
        <v>297</v>
      </c>
      <c r="C22" s="448" t="str">
        <f>'02. PLAN DE ACCION '!D17</f>
        <v>Proyectar y revisar las minutas de los contratos  de acuerdo a las exigencias en el manual de contratación y de conformidad con la normatividad contractual vigente.</v>
      </c>
      <c r="D22" s="448"/>
      <c r="E22" s="60"/>
      <c r="F22" s="460"/>
      <c r="G22" s="460"/>
      <c r="H22" s="457"/>
      <c r="I22" s="457"/>
      <c r="J22" s="444"/>
      <c r="K22" s="298">
        <v>0</v>
      </c>
      <c r="L22" s="444"/>
      <c r="M22" s="298">
        <v>0</v>
      </c>
      <c r="N22" s="298">
        <f t="shared" ref="N22" si="2">J22-L22</f>
        <v>0</v>
      </c>
      <c r="O22" s="40"/>
      <c r="X22" s="33"/>
      <c r="Z22" s="34"/>
      <c r="AA22" s="42"/>
    </row>
    <row r="23" spans="1:27" s="41" customFormat="1" ht="31.5" customHeight="1" x14ac:dyDescent="0.2">
      <c r="A23" s="29"/>
      <c r="B23" s="95" t="s">
        <v>298</v>
      </c>
      <c r="C23" s="448" t="str">
        <f>'02. PLAN DE ACCION '!D18</f>
        <v>Proyección de Aprobación de Garantías</v>
      </c>
      <c r="D23" s="448"/>
      <c r="E23" s="56"/>
      <c r="F23" s="460"/>
      <c r="G23" s="460"/>
      <c r="H23" s="457"/>
      <c r="I23" s="457"/>
      <c r="J23" s="444"/>
      <c r="K23" s="298">
        <v>0</v>
      </c>
      <c r="L23" s="444"/>
      <c r="M23" s="298">
        <v>0</v>
      </c>
      <c r="N23" s="298">
        <f t="shared" si="1"/>
        <v>0</v>
      </c>
      <c r="O23" s="40"/>
      <c r="X23" s="33"/>
      <c r="Z23" s="34"/>
      <c r="AA23" s="42"/>
    </row>
    <row r="24" spans="1:27" s="41" customFormat="1" ht="28.5" customHeight="1" x14ac:dyDescent="0.2">
      <c r="A24" s="29"/>
      <c r="B24" s="95" t="s">
        <v>299</v>
      </c>
      <c r="C24" s="448" t="str">
        <f>'02. PLAN DE ACCION '!D20</f>
        <v xml:space="preserve">Proyección  y revisión de las Modificaciones Contractuales </v>
      </c>
      <c r="D24" s="448"/>
      <c r="E24" s="94"/>
      <c r="F24" s="460"/>
      <c r="G24" s="460"/>
      <c r="H24" s="457"/>
      <c r="I24" s="457"/>
      <c r="J24" s="444"/>
      <c r="K24" s="298">
        <v>0</v>
      </c>
      <c r="L24" s="444"/>
      <c r="M24" s="298">
        <v>0</v>
      </c>
      <c r="N24" s="298">
        <f t="shared" si="1"/>
        <v>0</v>
      </c>
      <c r="O24" s="40"/>
      <c r="X24" s="33"/>
      <c r="Z24" s="34"/>
      <c r="AA24" s="42"/>
    </row>
    <row r="25" spans="1:27" s="41" customFormat="1" ht="28.5" customHeight="1" x14ac:dyDescent="0.2">
      <c r="A25" s="29"/>
      <c r="B25" s="95" t="s">
        <v>315</v>
      </c>
      <c r="C25" s="448" t="str">
        <f>'02. PLAN DE ACCION '!D21</f>
        <v xml:space="preserve">Revisión y ajustes de Liquidaciones a Contratos y Convenios- </v>
      </c>
      <c r="D25" s="448"/>
      <c r="E25" s="94"/>
      <c r="F25" s="460"/>
      <c r="G25" s="460"/>
      <c r="H25" s="457"/>
      <c r="I25" s="457"/>
      <c r="J25" s="444"/>
      <c r="K25" s="298">
        <v>0</v>
      </c>
      <c r="L25" s="444"/>
      <c r="M25" s="298">
        <v>0</v>
      </c>
      <c r="N25" s="298">
        <f t="shared" si="1"/>
        <v>0</v>
      </c>
      <c r="O25" s="40"/>
      <c r="X25" s="33"/>
      <c r="Z25" s="34"/>
      <c r="AA25" s="42"/>
    </row>
    <row r="26" spans="1:27" s="41" customFormat="1" ht="28.5" customHeight="1" x14ac:dyDescent="0.2">
      <c r="A26" s="29"/>
      <c r="B26" s="95" t="s">
        <v>316</v>
      </c>
      <c r="C26" s="448" t="e">
        <f>'02. PLAN DE ACCION '!#REF!</f>
        <v>#REF!</v>
      </c>
      <c r="D26" s="448"/>
      <c r="E26" s="94"/>
      <c r="F26" s="461"/>
      <c r="G26" s="461"/>
      <c r="H26" s="458"/>
      <c r="I26" s="458"/>
      <c r="J26" s="445"/>
      <c r="K26" s="314"/>
      <c r="L26" s="445"/>
      <c r="M26" s="298">
        <v>0</v>
      </c>
      <c r="N26" s="298">
        <f t="shared" si="1"/>
        <v>0</v>
      </c>
      <c r="O26" s="40"/>
      <c r="X26" s="33"/>
      <c r="Z26" s="34"/>
      <c r="AA26" s="42"/>
    </row>
    <row r="27" spans="1:27" s="41" customFormat="1" ht="28.5" customHeight="1" x14ac:dyDescent="0.2">
      <c r="A27" s="29"/>
      <c r="B27" s="93">
        <v>3</v>
      </c>
      <c r="C27" s="446" t="s">
        <v>289</v>
      </c>
      <c r="D27" s="446"/>
      <c r="E27" s="92"/>
      <c r="F27" s="96"/>
      <c r="G27" s="96"/>
      <c r="H27" s="96"/>
      <c r="I27" s="96"/>
      <c r="J27" s="299">
        <f>SUM(J28:J34)</f>
        <v>338569000</v>
      </c>
      <c r="K27" s="299">
        <f>SUM(K28:K34)</f>
        <v>0</v>
      </c>
      <c r="L27" s="299">
        <f>SUM(L28:L34)</f>
        <v>310244000</v>
      </c>
      <c r="M27" s="299">
        <f>SUM(M28:M34)</f>
        <v>0</v>
      </c>
      <c r="N27" s="299">
        <f>SUM(N28:N34)</f>
        <v>28325000</v>
      </c>
      <c r="O27" s="40"/>
      <c r="X27" s="33"/>
      <c r="Z27" s="34"/>
      <c r="AA27" s="42"/>
    </row>
    <row r="28" spans="1:27" s="41" customFormat="1" ht="31.5" customHeight="1" x14ac:dyDescent="0.3">
      <c r="A28" s="29"/>
      <c r="B28" s="95" t="s">
        <v>300</v>
      </c>
      <c r="C28" s="447" t="str">
        <f>'02. PLAN DE ACCION '!D25</f>
        <v>Realizar los estudios de titulos de los predios ubicados en zonas de alto riesgo no mitigable.</v>
      </c>
      <c r="D28" s="448"/>
      <c r="E28" s="60"/>
      <c r="F28" s="459">
        <v>2018</v>
      </c>
      <c r="G28" s="459" t="s">
        <v>328</v>
      </c>
      <c r="H28" s="456" t="s">
        <v>520</v>
      </c>
      <c r="I28" s="456" t="s">
        <v>165</v>
      </c>
      <c r="J28" s="455">
        <v>338569000</v>
      </c>
      <c r="K28" s="298"/>
      <c r="L28" s="455">
        <v>310244000</v>
      </c>
      <c r="M28" s="298">
        <v>0</v>
      </c>
      <c r="N28" s="455">
        <f t="shared" ref="N28" si="3">J28-L28</f>
        <v>28325000</v>
      </c>
      <c r="O28" s="40"/>
      <c r="X28" s="33"/>
      <c r="Z28" s="34"/>
      <c r="AA28" s="42"/>
    </row>
    <row r="29" spans="1:27" s="41" customFormat="1" ht="31.5" customHeight="1" x14ac:dyDescent="0.3">
      <c r="A29" s="29"/>
      <c r="B29" s="95" t="s">
        <v>301</v>
      </c>
      <c r="C29" s="447" t="str">
        <f>'02. PLAN DE ACCION '!D26</f>
        <v>Realizar las Ofertas de Compra y solicitar su inscripción en la Oficina de Registro de Instrumentos Públicos, de los predios ubicados en zona de alto riesgo no mitigable.</v>
      </c>
      <c r="D29" s="448"/>
      <c r="E29" s="60"/>
      <c r="F29" s="460"/>
      <c r="G29" s="460"/>
      <c r="H29" s="457"/>
      <c r="I29" s="457"/>
      <c r="J29" s="444"/>
      <c r="K29" s="455"/>
      <c r="L29" s="444"/>
      <c r="M29" s="298">
        <v>0</v>
      </c>
      <c r="N29" s="444"/>
      <c r="O29" s="40"/>
      <c r="X29" s="33"/>
      <c r="Z29" s="34"/>
      <c r="AA29" s="42"/>
    </row>
    <row r="30" spans="1:27" s="41" customFormat="1" ht="39" customHeight="1" x14ac:dyDescent="0.3">
      <c r="A30" s="29"/>
      <c r="B30" s="95" t="s">
        <v>302</v>
      </c>
      <c r="C30" s="447" t="str">
        <f>'02. PLAN DE ACCION '!D27</f>
        <v>Respuesta a Derechos de petición en los términos de Ley.</v>
      </c>
      <c r="D30" s="448"/>
      <c r="E30" s="60"/>
      <c r="F30" s="460"/>
      <c r="G30" s="460"/>
      <c r="H30" s="457"/>
      <c r="I30" s="457"/>
      <c r="J30" s="444"/>
      <c r="K30" s="445"/>
      <c r="L30" s="444"/>
      <c r="M30" s="298">
        <v>0</v>
      </c>
      <c r="N30" s="444"/>
      <c r="O30" s="40"/>
      <c r="X30" s="33"/>
      <c r="Z30" s="34"/>
      <c r="AA30" s="42"/>
    </row>
    <row r="31" spans="1:27" s="41" customFormat="1" ht="39" customHeight="1" x14ac:dyDescent="0.3">
      <c r="A31" s="29"/>
      <c r="B31" s="95" t="s">
        <v>303</v>
      </c>
      <c r="C31" s="447" t="str">
        <f>'02. PLAN DE ACCION '!D28</f>
        <v>Proyectar Minutas de Escritura Pública de Compraventa.</v>
      </c>
      <c r="D31" s="448"/>
      <c r="E31" s="60"/>
      <c r="F31" s="460"/>
      <c r="G31" s="460"/>
      <c r="H31" s="457"/>
      <c r="I31" s="457"/>
      <c r="J31" s="444"/>
      <c r="K31" s="298"/>
      <c r="L31" s="444"/>
      <c r="M31" s="298">
        <v>0</v>
      </c>
      <c r="N31" s="444"/>
      <c r="O31" s="40"/>
      <c r="X31" s="33"/>
      <c r="Z31" s="34"/>
      <c r="AA31" s="42"/>
    </row>
    <row r="32" spans="1:27" s="41" customFormat="1" ht="31.5" customHeight="1" x14ac:dyDescent="0.3">
      <c r="A32" s="29"/>
      <c r="B32" s="95" t="s">
        <v>317</v>
      </c>
      <c r="C32" s="447" t="str">
        <f>'02. PLAN DE ACCION '!D30</f>
        <v xml:space="preserve">Predios Registrados  o Contrato de Mejoras suscritos </v>
      </c>
      <c r="D32" s="448"/>
      <c r="E32" s="60"/>
      <c r="F32" s="460"/>
      <c r="G32" s="460"/>
      <c r="H32" s="457"/>
      <c r="I32" s="457"/>
      <c r="J32" s="444"/>
      <c r="K32" s="298"/>
      <c r="L32" s="444"/>
      <c r="M32" s="298">
        <v>0</v>
      </c>
      <c r="N32" s="444"/>
      <c r="O32" s="40"/>
      <c r="X32" s="33"/>
      <c r="Z32" s="34"/>
      <c r="AA32" s="42"/>
    </row>
    <row r="33" spans="1:28" s="41" customFormat="1" ht="31.5" customHeight="1" x14ac:dyDescent="0.3">
      <c r="A33" s="29"/>
      <c r="B33" s="95" t="s">
        <v>318</v>
      </c>
      <c r="C33" s="447" t="str">
        <f>'02. PLAN DE ACCION '!D31</f>
        <v xml:space="preserve">Saneamiento Predial </v>
      </c>
      <c r="D33" s="448"/>
      <c r="E33" s="60"/>
      <c r="F33" s="460"/>
      <c r="G33" s="460"/>
      <c r="H33" s="457"/>
      <c r="I33" s="457"/>
      <c r="J33" s="444"/>
      <c r="K33" s="298"/>
      <c r="L33" s="444"/>
      <c r="M33" s="298">
        <v>0</v>
      </c>
      <c r="N33" s="444"/>
      <c r="O33" s="40"/>
      <c r="X33" s="33"/>
      <c r="Z33" s="34"/>
      <c r="AA33" s="42"/>
    </row>
    <row r="34" spans="1:28" s="41" customFormat="1" ht="31.5" customHeight="1" x14ac:dyDescent="0.3">
      <c r="A34" s="29"/>
      <c r="B34" s="95" t="s">
        <v>319</v>
      </c>
      <c r="C34" s="447" t="str">
        <f>'02. PLAN DE ACCION '!D32</f>
        <v xml:space="preserve">Proyectar promesas de compraventa para la adquisición de los predios ubicados en zonas de alto riesgo no mitigable. </v>
      </c>
      <c r="D34" s="448"/>
      <c r="E34" s="60"/>
      <c r="F34" s="460"/>
      <c r="G34" s="460"/>
      <c r="H34" s="458"/>
      <c r="I34" s="458"/>
      <c r="J34" s="444"/>
      <c r="K34" s="298"/>
      <c r="L34" s="444"/>
      <c r="M34" s="298">
        <v>0</v>
      </c>
      <c r="N34" s="444"/>
      <c r="O34" s="40"/>
      <c r="X34" s="33"/>
      <c r="Z34" s="34"/>
      <c r="AA34" s="42"/>
    </row>
    <row r="35" spans="1:28" s="41" customFormat="1" ht="28.5" customHeight="1" x14ac:dyDescent="0.2">
      <c r="A35" s="29"/>
      <c r="B35" s="93">
        <v>4</v>
      </c>
      <c r="C35" s="446" t="s">
        <v>304</v>
      </c>
      <c r="D35" s="446"/>
      <c r="E35" s="92"/>
      <c r="F35" s="96"/>
      <c r="G35" s="96"/>
      <c r="H35" s="96"/>
      <c r="I35" s="96"/>
      <c r="J35" s="299">
        <f>SUM(J36:J38)</f>
        <v>0</v>
      </c>
      <c r="K35" s="299">
        <f>SUM(K36:K38)</f>
        <v>0</v>
      </c>
      <c r="L35" s="299">
        <f>SUM(L36:L38)</f>
        <v>0</v>
      </c>
      <c r="M35" s="299">
        <f>SUM(M36:M38)</f>
        <v>0</v>
      </c>
      <c r="N35" s="299">
        <f>SUM(N36:N38)</f>
        <v>0</v>
      </c>
      <c r="O35" s="40"/>
      <c r="X35" s="33"/>
      <c r="Z35" s="34"/>
      <c r="AA35" s="42"/>
    </row>
    <row r="36" spans="1:28" s="41" customFormat="1" ht="31.5" customHeight="1" x14ac:dyDescent="0.3">
      <c r="A36" s="29"/>
      <c r="B36" s="95" t="s">
        <v>305</v>
      </c>
      <c r="C36" s="447" t="str">
        <f>'02. PLAN DE ACCION '!B36</f>
        <v>Actualizar y validar 5 procedimientos asociados a la Oficina Asesora de Planeación</v>
      </c>
      <c r="D36" s="448"/>
      <c r="E36" s="60"/>
      <c r="F36" s="459">
        <v>2018</v>
      </c>
      <c r="G36" s="459" t="s">
        <v>328</v>
      </c>
      <c r="H36" s="456" t="s">
        <v>520</v>
      </c>
      <c r="I36" s="456" t="s">
        <v>165</v>
      </c>
      <c r="J36" s="455"/>
      <c r="K36" s="298"/>
      <c r="L36" s="455"/>
      <c r="M36" s="298">
        <v>0</v>
      </c>
      <c r="N36" s="298">
        <f t="shared" ref="N36:N38" si="4">J36-L36</f>
        <v>0</v>
      </c>
      <c r="O36" s="40"/>
      <c r="X36" s="33"/>
      <c r="Z36" s="34"/>
      <c r="AA36" s="42"/>
    </row>
    <row r="37" spans="1:28" s="41" customFormat="1" ht="39" customHeight="1" x14ac:dyDescent="0.3">
      <c r="A37" s="29"/>
      <c r="B37" s="95" t="s">
        <v>306</v>
      </c>
      <c r="C37" s="447" t="str">
        <f>'02. PLAN DE ACCION '!B38</f>
        <v>Cumplir con el 100% de los compromisos y cronogramas de los Planes de Mejoramiento formulados</v>
      </c>
      <c r="D37" s="448"/>
      <c r="E37" s="60"/>
      <c r="F37" s="460"/>
      <c r="G37" s="460"/>
      <c r="H37" s="457"/>
      <c r="I37" s="457"/>
      <c r="J37" s="444"/>
      <c r="K37" s="298"/>
      <c r="L37" s="444"/>
      <c r="M37" s="298">
        <v>0</v>
      </c>
      <c r="N37" s="298">
        <f t="shared" si="4"/>
        <v>0</v>
      </c>
      <c r="O37" s="40"/>
      <c r="X37" s="33"/>
      <c r="Z37" s="34"/>
      <c r="AA37" s="42"/>
    </row>
    <row r="38" spans="1:28" s="41" customFormat="1" ht="31.5" customHeight="1" x14ac:dyDescent="0.3">
      <c r="A38" s="29"/>
      <c r="B38" s="95" t="s">
        <v>569</v>
      </c>
      <c r="C38" s="447" t="str">
        <f>'02. PLAN DE ACCION '!B39</f>
        <v>Cumplir con el 100% de los reportes e informes de gestión para la OAP</v>
      </c>
      <c r="D38" s="448"/>
      <c r="E38" s="60"/>
      <c r="F38" s="460"/>
      <c r="G38" s="460"/>
      <c r="H38" s="458"/>
      <c r="I38" s="458"/>
      <c r="J38" s="444"/>
      <c r="K38" s="314"/>
      <c r="L38" s="444"/>
      <c r="M38" s="314">
        <v>0</v>
      </c>
      <c r="N38" s="314">
        <f t="shared" si="4"/>
        <v>0</v>
      </c>
      <c r="O38" s="40"/>
      <c r="X38" s="33"/>
      <c r="Z38" s="34"/>
      <c r="AA38" s="42"/>
    </row>
    <row r="39" spans="1:28" s="41" customFormat="1" ht="28.5" customHeight="1" x14ac:dyDescent="0.2">
      <c r="A39" s="29"/>
      <c r="B39" s="93">
        <v>8</v>
      </c>
      <c r="C39" s="446" t="s">
        <v>573</v>
      </c>
      <c r="D39" s="446"/>
      <c r="E39" s="92"/>
      <c r="F39" s="96"/>
      <c r="G39" s="96"/>
      <c r="H39" s="96"/>
      <c r="I39" s="96"/>
      <c r="J39" s="300"/>
      <c r="K39" s="301"/>
      <c r="L39" s="301"/>
      <c r="M39" s="301"/>
      <c r="N39" s="301"/>
      <c r="O39" s="40"/>
      <c r="X39" s="33"/>
      <c r="Z39" s="34"/>
      <c r="AA39" s="42"/>
    </row>
    <row r="40" spans="1:28" s="41" customFormat="1" ht="31.5" customHeight="1" x14ac:dyDescent="0.3">
      <c r="A40" s="29"/>
      <c r="B40" s="95" t="s">
        <v>571</v>
      </c>
      <c r="C40" s="447" t="str">
        <f>'02. PLAN DE ACCION '!D43</f>
        <v>Ejecución de reserva presupuestal programada.</v>
      </c>
      <c r="D40" s="448"/>
      <c r="E40" s="60"/>
      <c r="F40" s="136"/>
      <c r="G40" s="187"/>
      <c r="H40" s="188"/>
      <c r="I40" s="189"/>
      <c r="J40" s="298">
        <v>0</v>
      </c>
      <c r="K40" s="298">
        <v>0</v>
      </c>
      <c r="L40" s="298">
        <v>0</v>
      </c>
      <c r="M40" s="298">
        <v>0</v>
      </c>
      <c r="N40" s="298">
        <v>0</v>
      </c>
      <c r="O40" s="40"/>
      <c r="X40" s="33"/>
      <c r="Z40" s="34"/>
      <c r="AA40" s="42"/>
    </row>
    <row r="41" spans="1:28" s="41" customFormat="1" ht="28.5" customHeight="1" x14ac:dyDescent="0.2">
      <c r="A41" s="29"/>
      <c r="B41" s="95" t="s">
        <v>572</v>
      </c>
      <c r="C41" s="447" t="str">
        <f>'02. PLAN DE ACCION '!D44</f>
        <v>Ejecución de pasivo exigible.</v>
      </c>
      <c r="D41" s="448"/>
      <c r="E41" s="56"/>
      <c r="F41" s="136"/>
      <c r="G41" s="187"/>
      <c r="H41" s="188"/>
      <c r="I41" s="189"/>
      <c r="J41" s="298">
        <v>0</v>
      </c>
      <c r="K41" s="298">
        <v>0</v>
      </c>
      <c r="L41" s="298">
        <v>0</v>
      </c>
      <c r="M41" s="298">
        <v>0</v>
      </c>
      <c r="N41" s="298">
        <v>0</v>
      </c>
      <c r="O41" s="40"/>
      <c r="X41" s="33"/>
      <c r="Z41" s="34"/>
      <c r="AA41" s="42"/>
    </row>
    <row r="42" spans="1:28" s="41" customFormat="1" ht="28.5" customHeight="1" x14ac:dyDescent="0.2">
      <c r="A42" s="29"/>
      <c r="B42" s="289"/>
      <c r="C42" s="449" t="s">
        <v>290</v>
      </c>
      <c r="D42" s="449"/>
      <c r="E42" s="290"/>
      <c r="F42" s="289"/>
      <c r="G42" s="289"/>
      <c r="H42" s="291"/>
      <c r="I42" s="291"/>
      <c r="J42" s="310">
        <f>J14+J20+J27+J35+J39</f>
        <v>1129079000</v>
      </c>
      <c r="K42" s="302">
        <f>K14+K20+K27+K35+K39</f>
        <v>0</v>
      </c>
      <c r="L42" s="310">
        <f>L14+L20+L27+L35+L39</f>
        <v>1100754000</v>
      </c>
      <c r="M42" s="302">
        <f>M14+M20+M27+M35+M39</f>
        <v>0</v>
      </c>
      <c r="N42" s="302">
        <f>N14+N20+N27+N35+N39</f>
        <v>28325000</v>
      </c>
      <c r="O42" s="40"/>
      <c r="X42" s="33"/>
      <c r="Z42" s="34"/>
      <c r="AA42" s="42"/>
    </row>
    <row r="43" spans="1:28" x14ac:dyDescent="0.2">
      <c r="A43" s="29"/>
      <c r="B43" s="30"/>
      <c r="C43" s="30"/>
      <c r="D43" s="31"/>
      <c r="E43" s="31"/>
      <c r="F43" s="31"/>
      <c r="G43" s="31"/>
      <c r="H43" s="31"/>
      <c r="I43" s="31"/>
      <c r="J43" s="29"/>
      <c r="K43" s="29"/>
      <c r="L43" s="29"/>
      <c r="M43" s="29"/>
      <c r="N43" s="29"/>
      <c r="O43" s="29"/>
      <c r="Z43" s="34"/>
      <c r="AA43" s="34"/>
      <c r="AB43" s="34"/>
    </row>
    <row r="44" spans="1:28" ht="15" x14ac:dyDescent="0.2">
      <c r="A44" s="29"/>
      <c r="B44" s="269"/>
      <c r="C44" s="269"/>
      <c r="D44" s="270"/>
      <c r="E44" s="270"/>
      <c r="F44" s="270"/>
      <c r="G44" s="270"/>
      <c r="H44" s="271"/>
      <c r="I44" s="266" t="s">
        <v>530</v>
      </c>
      <c r="J44" s="266" t="s">
        <v>339</v>
      </c>
      <c r="K44" s="275" t="s">
        <v>198</v>
      </c>
      <c r="L44" s="266" t="s">
        <v>447</v>
      </c>
      <c r="M44" s="266" t="s">
        <v>361</v>
      </c>
      <c r="N44" s="266" t="s">
        <v>326</v>
      </c>
      <c r="O44" s="29"/>
      <c r="Z44" s="34"/>
      <c r="AA44" s="34"/>
      <c r="AB44" s="34"/>
    </row>
    <row r="45" spans="1:28" ht="16.5" customHeight="1" x14ac:dyDescent="0.2">
      <c r="A45" s="29"/>
      <c r="B45" s="269"/>
      <c r="C45" s="269"/>
      <c r="D45" s="270"/>
      <c r="E45" s="270"/>
      <c r="F45" s="270"/>
      <c r="G45" s="270"/>
      <c r="H45" s="272" t="s">
        <v>533</v>
      </c>
      <c r="I45" s="267">
        <v>0</v>
      </c>
      <c r="J45" s="267">
        <v>0</v>
      </c>
      <c r="K45" s="303">
        <v>0</v>
      </c>
      <c r="L45" s="303">
        <v>0</v>
      </c>
      <c r="M45" s="303">
        <v>0</v>
      </c>
      <c r="N45" s="303">
        <f>+J45-K45</f>
        <v>0</v>
      </c>
      <c r="O45" s="29"/>
      <c r="Z45" s="34"/>
      <c r="AA45" s="34"/>
      <c r="AB45" s="34"/>
    </row>
    <row r="46" spans="1:28" ht="16.5" customHeight="1" x14ac:dyDescent="0.2">
      <c r="A46" s="29"/>
      <c r="B46" s="269"/>
      <c r="C46" s="269"/>
      <c r="D46" s="270"/>
      <c r="E46" s="270"/>
      <c r="F46" s="270"/>
      <c r="G46" s="270"/>
      <c r="H46" s="273" t="s">
        <v>532</v>
      </c>
      <c r="I46" s="268">
        <v>1128809000</v>
      </c>
      <c r="J46" s="268">
        <v>1128809000</v>
      </c>
      <c r="K46" s="312">
        <v>1100484000</v>
      </c>
      <c r="L46" s="312">
        <v>1100484000</v>
      </c>
      <c r="M46" s="304">
        <v>0</v>
      </c>
      <c r="N46" s="312">
        <f>+J46-K46</f>
        <v>28325000</v>
      </c>
      <c r="O46" s="29"/>
      <c r="Z46" s="34"/>
      <c r="AA46" s="34"/>
      <c r="AB46" s="34"/>
    </row>
    <row r="47" spans="1:28" ht="23.25" customHeight="1" x14ac:dyDescent="0.2">
      <c r="A47" s="29"/>
      <c r="B47" s="269"/>
      <c r="C47" s="443"/>
      <c r="D47" s="443"/>
      <c r="E47" s="274"/>
      <c r="F47" s="274"/>
      <c r="G47" s="274"/>
      <c r="H47" s="287" t="s">
        <v>531</v>
      </c>
      <c r="I47" s="305">
        <f t="shared" ref="I47:N47" si="5">SUM(I45:I46)</f>
        <v>1128809000</v>
      </c>
      <c r="J47" s="305">
        <f t="shared" si="5"/>
        <v>1128809000</v>
      </c>
      <c r="K47" s="288">
        <f t="shared" si="5"/>
        <v>1100484000</v>
      </c>
      <c r="L47" s="288">
        <f t="shared" si="5"/>
        <v>1100484000</v>
      </c>
      <c r="M47" s="288">
        <f t="shared" si="5"/>
        <v>0</v>
      </c>
      <c r="N47" s="288">
        <f t="shared" si="5"/>
        <v>28325000</v>
      </c>
      <c r="O47" s="29"/>
      <c r="Z47" s="34"/>
      <c r="AA47" s="34"/>
      <c r="AB47" s="34"/>
    </row>
    <row r="48" spans="1:28" ht="9" customHeight="1" x14ac:dyDescent="0.2">
      <c r="A48" s="29"/>
      <c r="B48" s="269"/>
      <c r="C48" s="269"/>
      <c r="D48" s="270"/>
      <c r="E48" s="270"/>
      <c r="F48" s="270"/>
      <c r="G48" s="270"/>
      <c r="H48" s="270"/>
      <c r="I48" s="31"/>
      <c r="J48" s="29"/>
      <c r="K48" s="29"/>
      <c r="L48" s="29"/>
      <c r="M48" s="29"/>
      <c r="N48" s="29"/>
      <c r="O48" s="29"/>
      <c r="Z48" s="34"/>
      <c r="AA48" s="34"/>
      <c r="AB48" s="34"/>
    </row>
    <row r="49" spans="1:28" x14ac:dyDescent="0.2">
      <c r="A49" s="29"/>
      <c r="B49" s="30"/>
      <c r="C49" s="30"/>
      <c r="D49" s="31"/>
      <c r="E49" s="31"/>
      <c r="F49" s="31"/>
      <c r="G49" s="31"/>
      <c r="H49" s="31"/>
      <c r="I49" s="31"/>
      <c r="J49" s="29"/>
      <c r="K49" s="29"/>
      <c r="L49" s="29"/>
      <c r="M49" s="29"/>
      <c r="N49" s="29"/>
      <c r="O49" s="29"/>
      <c r="Z49" s="34"/>
      <c r="AA49" s="34"/>
      <c r="AB49" s="34"/>
    </row>
    <row r="50" spans="1:28" x14ac:dyDescent="0.2">
      <c r="K50" s="315"/>
      <c r="Z50" s="34"/>
      <c r="AA50" s="34"/>
      <c r="AB50" s="34"/>
    </row>
    <row r="51" spans="1:28" x14ac:dyDescent="0.2">
      <c r="K51" s="311"/>
      <c r="Z51" s="34"/>
      <c r="AA51" s="34"/>
      <c r="AB51" s="34"/>
    </row>
    <row r="52" spans="1:28" x14ac:dyDescent="0.2">
      <c r="Z52" s="34"/>
      <c r="AA52" s="34"/>
      <c r="AB52" s="34"/>
    </row>
    <row r="53" spans="1:28" x14ac:dyDescent="0.2">
      <c r="Z53" s="34"/>
      <c r="AA53" s="34"/>
      <c r="AB53" s="34"/>
    </row>
    <row r="54" spans="1:28" x14ac:dyDescent="0.2">
      <c r="M54" s="33" t="s">
        <v>574</v>
      </c>
      <c r="Z54" s="34"/>
      <c r="AA54" s="34"/>
      <c r="AB54" s="34"/>
    </row>
    <row r="55" spans="1:28" x14ac:dyDescent="0.2">
      <c r="Z55" s="34"/>
      <c r="AA55" s="34"/>
      <c r="AB55" s="34"/>
    </row>
    <row r="56" spans="1:28" x14ac:dyDescent="0.2">
      <c r="Z56" s="34"/>
      <c r="AA56" s="34"/>
      <c r="AB56" s="34"/>
    </row>
    <row r="57" spans="1:28" x14ac:dyDescent="0.2">
      <c r="Z57" s="34"/>
      <c r="AA57" s="34"/>
      <c r="AB57" s="34"/>
    </row>
    <row r="58" spans="1:28" x14ac:dyDescent="0.2">
      <c r="Z58" s="34"/>
      <c r="AA58" s="34"/>
      <c r="AB58" s="34"/>
    </row>
    <row r="59" spans="1:28" x14ac:dyDescent="0.2">
      <c r="Z59" s="34"/>
      <c r="AA59" s="34"/>
      <c r="AB59" s="34"/>
    </row>
    <row r="60" spans="1:28" x14ac:dyDescent="0.2">
      <c r="Z60" s="34"/>
      <c r="AA60" s="34"/>
      <c r="AB60" s="34"/>
    </row>
    <row r="61" spans="1:28" x14ac:dyDescent="0.2">
      <c r="Z61" s="34"/>
      <c r="AA61" s="34"/>
      <c r="AB61" s="34"/>
    </row>
    <row r="62" spans="1:28" x14ac:dyDescent="0.2">
      <c r="Z62" s="34"/>
      <c r="AA62" s="34"/>
      <c r="AB62" s="34"/>
    </row>
    <row r="63" spans="1:28" x14ac:dyDescent="0.2">
      <c r="AA63" s="34"/>
      <c r="AB63" s="34"/>
    </row>
    <row r="64" spans="1: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A69" s="34"/>
      <c r="AB69" s="34"/>
    </row>
    <row r="70" spans="27:28" x14ac:dyDescent="0.2">
      <c r="AA70" s="34"/>
      <c r="AB70" s="34"/>
    </row>
    <row r="71" spans="27:28" x14ac:dyDescent="0.2">
      <c r="AA71" s="34"/>
      <c r="AB71" s="34"/>
    </row>
    <row r="72" spans="27:28" x14ac:dyDescent="0.2">
      <c r="AA72" s="34"/>
      <c r="AB72" s="34"/>
    </row>
    <row r="73" spans="27:28" x14ac:dyDescent="0.2">
      <c r="AA73" s="34"/>
      <c r="AB73" s="34"/>
    </row>
    <row r="74" spans="27:28" x14ac:dyDescent="0.2">
      <c r="AA74" s="34"/>
      <c r="AB74" s="34"/>
    </row>
    <row r="75" spans="27:28" x14ac:dyDescent="0.2">
      <c r="AA75" s="34"/>
      <c r="AB75" s="34"/>
    </row>
    <row r="76" spans="27:28" x14ac:dyDescent="0.2">
      <c r="AA76" s="34"/>
      <c r="AB76" s="34"/>
    </row>
    <row r="77" spans="27:28" x14ac:dyDescent="0.2">
      <c r="AA77" s="34"/>
      <c r="AB77" s="34"/>
    </row>
    <row r="78" spans="27:28" x14ac:dyDescent="0.2">
      <c r="AA78" s="34"/>
      <c r="AB78" s="34"/>
    </row>
    <row r="79" spans="27:28" x14ac:dyDescent="0.2">
      <c r="AA79" s="34"/>
      <c r="AB79" s="34"/>
    </row>
    <row r="80" spans="27:28" x14ac:dyDescent="0.2">
      <c r="AA80" s="34"/>
      <c r="AB80" s="34"/>
    </row>
    <row r="81" spans="27:28" x14ac:dyDescent="0.2">
      <c r="AA81" s="34"/>
      <c r="AB81" s="34"/>
    </row>
    <row r="82" spans="27:28" x14ac:dyDescent="0.2">
      <c r="AA82" s="34"/>
      <c r="AB82" s="34"/>
    </row>
    <row r="83" spans="27:28" x14ac:dyDescent="0.2">
      <c r="AA83" s="34"/>
      <c r="AB83" s="34"/>
    </row>
    <row r="84" spans="27:28" x14ac:dyDescent="0.2">
      <c r="AA84" s="34"/>
      <c r="AB84" s="34"/>
    </row>
    <row r="85" spans="27:28" x14ac:dyDescent="0.2">
      <c r="AA85" s="34"/>
      <c r="AB85" s="34"/>
    </row>
    <row r="86" spans="27:28" x14ac:dyDescent="0.2">
      <c r="AB86" s="34"/>
    </row>
    <row r="87" spans="27:28" x14ac:dyDescent="0.2">
      <c r="AB87" s="34"/>
    </row>
    <row r="88" spans="27:28" x14ac:dyDescent="0.2">
      <c r="AB88" s="34"/>
    </row>
    <row r="89" spans="27:28" x14ac:dyDescent="0.2">
      <c r="AB89" s="34"/>
    </row>
    <row r="90" spans="27:28" x14ac:dyDescent="0.2">
      <c r="AB90" s="34"/>
    </row>
    <row r="91" spans="27:28" x14ac:dyDescent="0.2">
      <c r="AB91" s="34"/>
    </row>
    <row r="92" spans="27:28" x14ac:dyDescent="0.2">
      <c r="AB92" s="34"/>
    </row>
    <row r="93" spans="27:28" x14ac:dyDescent="0.2">
      <c r="AB93" s="34"/>
    </row>
    <row r="94" spans="27:28" x14ac:dyDescent="0.2">
      <c r="AB94" s="34"/>
    </row>
    <row r="95" spans="27:28" x14ac:dyDescent="0.2">
      <c r="AB95" s="34"/>
    </row>
    <row r="96" spans="27:28" x14ac:dyDescent="0.2">
      <c r="AB96" s="34"/>
    </row>
    <row r="97" spans="28:28" x14ac:dyDescent="0.2">
      <c r="AB97" s="34"/>
    </row>
    <row r="98" spans="28:28" x14ac:dyDescent="0.2">
      <c r="AB98" s="34"/>
    </row>
    <row r="99" spans="28:28" x14ac:dyDescent="0.2">
      <c r="AB99" s="34"/>
    </row>
    <row r="100" spans="28:28" x14ac:dyDescent="0.2">
      <c r="AB100" s="34"/>
    </row>
    <row r="101" spans="28:28" x14ac:dyDescent="0.2">
      <c r="AB101" s="34"/>
    </row>
    <row r="102" spans="28:28" x14ac:dyDescent="0.2">
      <c r="AB102" s="34"/>
    </row>
    <row r="103" spans="28:28" x14ac:dyDescent="0.2">
      <c r="AB103" s="34"/>
    </row>
    <row r="104" spans="28:28" x14ac:dyDescent="0.2">
      <c r="AB104" s="34"/>
    </row>
    <row r="105" spans="28:28" x14ac:dyDescent="0.2">
      <c r="AB105" s="34"/>
    </row>
  </sheetData>
  <sheetProtection password="CCE3" sheet="1" objects="1" scenarios="1" insertRows="0" deleteRows="0"/>
  <autoFilter ref="B13:N13">
    <filterColumn colId="1" showButton="0"/>
  </autoFilter>
  <dataConsolidate/>
  <mergeCells count="70">
    <mergeCell ref="N28:N34"/>
    <mergeCell ref="J36:J38"/>
    <mergeCell ref="L36:L38"/>
    <mergeCell ref="G36:G38"/>
    <mergeCell ref="F36:F38"/>
    <mergeCell ref="G28:G34"/>
    <mergeCell ref="F28:F34"/>
    <mergeCell ref="H28:H34"/>
    <mergeCell ref="H36:H38"/>
    <mergeCell ref="I28:I34"/>
    <mergeCell ref="I36:I38"/>
    <mergeCell ref="H21:H26"/>
    <mergeCell ref="H15:H19"/>
    <mergeCell ref="G15:G19"/>
    <mergeCell ref="F15:F19"/>
    <mergeCell ref="J15:J19"/>
    <mergeCell ref="I15:I19"/>
    <mergeCell ref="I21:I26"/>
    <mergeCell ref="G21:G26"/>
    <mergeCell ref="F21:F26"/>
    <mergeCell ref="L15:L19"/>
    <mergeCell ref="J21:J26"/>
    <mergeCell ref="L21:L26"/>
    <mergeCell ref="J28:J34"/>
    <mergeCell ref="L28:L34"/>
    <mergeCell ref="C30:D30"/>
    <mergeCell ref="K29:K30"/>
    <mergeCell ref="C37:D37"/>
    <mergeCell ref="C29:D29"/>
    <mergeCell ref="D2:L3"/>
    <mergeCell ref="D4:L4"/>
    <mergeCell ref="B11:I11"/>
    <mergeCell ref="B6:I6"/>
    <mergeCell ref="C25:D25"/>
    <mergeCell ref="C18:D18"/>
    <mergeCell ref="C19:D19"/>
    <mergeCell ref="C22:D22"/>
    <mergeCell ref="C23:D23"/>
    <mergeCell ref="C26:D26"/>
    <mergeCell ref="C20:D20"/>
    <mergeCell ref="C21:D21"/>
    <mergeCell ref="C13:D13"/>
    <mergeCell ref="C14:D14"/>
    <mergeCell ref="C15:D15"/>
    <mergeCell ref="C16:D16"/>
    <mergeCell ref="C17:D17"/>
    <mergeCell ref="L8:N8"/>
    <mergeCell ref="J8:K8"/>
    <mergeCell ref="J9:K9"/>
    <mergeCell ref="L9:N9"/>
    <mergeCell ref="B9:C9"/>
    <mergeCell ref="B8:C8"/>
    <mergeCell ref="D8:G8"/>
    <mergeCell ref="D9:G9"/>
    <mergeCell ref="C47:D47"/>
    <mergeCell ref="N17:N19"/>
    <mergeCell ref="C35:D35"/>
    <mergeCell ref="C36:D36"/>
    <mergeCell ref="C41:D41"/>
    <mergeCell ref="C40:D40"/>
    <mergeCell ref="C42:D42"/>
    <mergeCell ref="C39:D39"/>
    <mergeCell ref="C32:D32"/>
    <mergeCell ref="C33:D33"/>
    <mergeCell ref="C31:D31"/>
    <mergeCell ref="C38:D38"/>
    <mergeCell ref="C34:D34"/>
    <mergeCell ref="C27:D27"/>
    <mergeCell ref="C28:D28"/>
    <mergeCell ref="C24:D24"/>
  </mergeCells>
  <dataValidations count="3">
    <dataValidation type="list" allowBlank="1" showInputMessage="1" showErrorMessage="1" sqref="F40:F41">
      <formula1>$B$216:$B$220</formula1>
    </dataValidation>
    <dataValidation type="list" allowBlank="1" showInputMessage="1" showErrorMessage="1" sqref="G15 G40:G41 G21 G36 G28">
      <formula1>ORIGEN</formula1>
    </dataValidation>
    <dataValidation type="list" allowBlank="1" showInputMessage="1" showErrorMessage="1" sqref="H40:I41 H21 I15 H36 H15 H28 I21 I28 I36">
      <formula1>INDIRECT(G15)</formula1>
    </dataValidation>
  </dataValidations>
  <printOptions horizontalCentered="1" verticalCentered="1"/>
  <pageMargins left="0.39370078740157483" right="0.39370078740157483" top="0.39370078740157483" bottom="0.39370078740157483" header="0.31496062992125984" footer="0.31496062992125984"/>
  <pageSetup paperSize="14" scale="42" orientation="landscape" horizontalDpi="4294967294" verticalDpi="4294967294" r:id="rId1"/>
  <headerFooter alignWithMargins="0"/>
  <rowBreaks count="2" manualBreakCount="2">
    <brk id="26" max="14" man="1"/>
    <brk id="38" max="14" man="1"/>
  </rowBreaks>
  <ignoredErrors>
    <ignoredError sqref="L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'base de datos'!$B$219:$B$223</xm:f>
          </x14:formula1>
          <xm:sqref>F21 F15 F36 F28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88"/>
  <sheetViews>
    <sheetView view="pageBreakPreview" topLeftCell="A19" zoomScale="90" zoomScaleNormal="75" zoomScaleSheetLayoutView="90" workbookViewId="0">
      <selection activeCell="G15" sqref="G15:I15"/>
    </sheetView>
  </sheetViews>
  <sheetFormatPr baseColWidth="10" defaultRowHeight="14.25" x14ac:dyDescent="0.2"/>
  <cols>
    <col min="1" max="1" width="1.7109375" style="33" customWidth="1"/>
    <col min="2" max="2" width="6.7109375" style="51" customWidth="1"/>
    <col min="3" max="3" width="18" style="51" customWidth="1"/>
    <col min="4" max="5" width="15.85546875" style="51" customWidth="1"/>
    <col min="6" max="6" width="18" style="52" customWidth="1"/>
    <col min="7" max="8" width="18.5703125" style="52" customWidth="1"/>
    <col min="9" max="9" width="24" style="52" customWidth="1"/>
    <col min="10" max="10" width="35.140625" style="33" customWidth="1"/>
    <col min="11" max="11" width="3.140625" style="29" customWidth="1"/>
    <col min="12" max="12" width="18.85546875" style="33" customWidth="1"/>
    <col min="13" max="13" width="27.42578125" style="33" customWidth="1"/>
    <col min="14" max="14" width="19.85546875" style="33" customWidth="1"/>
    <col min="15" max="15" width="1.5703125" style="33" customWidth="1"/>
    <col min="16" max="16" width="11.42578125" style="33"/>
    <col min="17" max="17" width="0" style="33" hidden="1" customWidth="1"/>
    <col min="18" max="18" width="12.85546875" style="33" bestFit="1" customWidth="1"/>
    <col min="19" max="16384" width="11.42578125" style="33"/>
  </cols>
  <sheetData>
    <row r="1" spans="1:27" ht="6.75" customHeight="1" thickBot="1" x14ac:dyDescent="0.25">
      <c r="A1" s="29"/>
      <c r="B1" s="30"/>
      <c r="C1" s="30"/>
      <c r="D1" s="30"/>
      <c r="E1" s="30"/>
      <c r="F1" s="31"/>
      <c r="G1" s="31"/>
      <c r="H1" s="31"/>
      <c r="I1" s="31"/>
      <c r="J1" s="29"/>
      <c r="L1" s="29"/>
      <c r="M1" s="29"/>
      <c r="N1" s="29"/>
      <c r="O1" s="32"/>
      <c r="Z1" s="34"/>
    </row>
    <row r="2" spans="1:27" ht="31.5" customHeight="1" x14ac:dyDescent="0.2">
      <c r="A2" s="29"/>
      <c r="B2" s="57"/>
      <c r="C2" s="57"/>
      <c r="D2" s="369" t="s">
        <v>114</v>
      </c>
      <c r="E2" s="369"/>
      <c r="F2" s="369"/>
      <c r="G2" s="369"/>
      <c r="H2" s="369"/>
      <c r="I2" s="369"/>
      <c r="J2" s="369"/>
      <c r="K2" s="369"/>
      <c r="L2" s="369"/>
      <c r="M2" s="138" t="s">
        <v>70</v>
      </c>
      <c r="N2" s="193" t="s">
        <v>0</v>
      </c>
      <c r="O2" s="35"/>
    </row>
    <row r="3" spans="1:27" ht="31.5" customHeight="1" x14ac:dyDescent="0.2">
      <c r="A3" s="29"/>
      <c r="B3" s="58"/>
      <c r="C3" s="58"/>
      <c r="D3" s="370"/>
      <c r="E3" s="370"/>
      <c r="F3" s="370"/>
      <c r="G3" s="370"/>
      <c r="H3" s="370"/>
      <c r="I3" s="370"/>
      <c r="J3" s="370"/>
      <c r="K3" s="370"/>
      <c r="L3" s="370"/>
      <c r="M3" s="83" t="s">
        <v>1</v>
      </c>
      <c r="N3" s="194">
        <v>4</v>
      </c>
      <c r="O3" s="35"/>
      <c r="Z3" s="34"/>
      <c r="AA3" s="34"/>
    </row>
    <row r="4" spans="1:27" ht="31.5" customHeight="1" thickBot="1" x14ac:dyDescent="0.25">
      <c r="A4" s="29"/>
      <c r="B4" s="59"/>
      <c r="C4" s="59"/>
      <c r="D4" s="377" t="s">
        <v>2</v>
      </c>
      <c r="E4" s="377"/>
      <c r="F4" s="377"/>
      <c r="G4" s="377"/>
      <c r="H4" s="377"/>
      <c r="I4" s="377"/>
      <c r="J4" s="377"/>
      <c r="K4" s="377"/>
      <c r="L4" s="377"/>
      <c r="M4" s="36" t="s">
        <v>71</v>
      </c>
      <c r="N4" s="195">
        <v>43256</v>
      </c>
      <c r="O4" s="35"/>
      <c r="Z4" s="34"/>
      <c r="AA4" s="34"/>
    </row>
    <row r="5" spans="1:27" ht="9" customHeight="1" x14ac:dyDescent="0.2">
      <c r="A5" s="32"/>
      <c r="B5" s="37"/>
      <c r="C5" s="37"/>
      <c r="D5" s="37"/>
      <c r="E5" s="37"/>
      <c r="F5" s="37"/>
      <c r="G5" s="38"/>
      <c r="H5" s="38"/>
      <c r="I5" s="38"/>
      <c r="J5" s="38"/>
      <c r="K5" s="38"/>
      <c r="L5" s="38"/>
      <c r="M5" s="38"/>
      <c r="N5" s="38"/>
      <c r="O5" s="38"/>
      <c r="Z5" s="34"/>
      <c r="AA5" s="34"/>
    </row>
    <row r="6" spans="1:27" s="41" customFormat="1" ht="7.5" customHeight="1" x14ac:dyDescent="0.2">
      <c r="A6" s="29"/>
      <c r="B6" s="46"/>
      <c r="C6" s="46"/>
      <c r="D6" s="46"/>
      <c r="E6" s="46"/>
      <c r="F6" s="43"/>
      <c r="G6" s="43"/>
      <c r="H6" s="43"/>
      <c r="I6" s="43"/>
      <c r="J6" s="46"/>
      <c r="K6" s="46"/>
      <c r="L6" s="46"/>
      <c r="M6" s="46"/>
      <c r="N6" s="46"/>
      <c r="O6" s="40"/>
      <c r="X6" s="33"/>
      <c r="Z6" s="34"/>
      <c r="AA6" s="42"/>
    </row>
    <row r="7" spans="1:27" s="41" customFormat="1" ht="18" customHeight="1" x14ac:dyDescent="0.2">
      <c r="A7" s="29"/>
      <c r="B7" s="378" t="s">
        <v>72</v>
      </c>
      <c r="C7" s="378"/>
      <c r="D7" s="378"/>
      <c r="E7" s="378"/>
      <c r="F7" s="378"/>
      <c r="G7" s="378"/>
      <c r="H7" s="378"/>
      <c r="I7" s="378"/>
      <c r="J7" s="46"/>
      <c r="K7" s="46"/>
      <c r="L7" s="46"/>
      <c r="M7" s="46"/>
      <c r="N7" s="46"/>
      <c r="O7" s="40"/>
      <c r="X7" s="33"/>
      <c r="Z7" s="34"/>
      <c r="AA7" s="42"/>
    </row>
    <row r="8" spans="1:27" s="41" customFormat="1" ht="9.75" customHeight="1" x14ac:dyDescent="0.2">
      <c r="A8" s="29"/>
      <c r="B8" s="46"/>
      <c r="C8" s="46"/>
      <c r="D8" s="43"/>
      <c r="E8" s="43"/>
      <c r="F8" s="43"/>
      <c r="G8" s="43"/>
      <c r="H8" s="43"/>
      <c r="I8" s="43"/>
      <c r="J8" s="46"/>
      <c r="K8" s="46"/>
      <c r="L8" s="46"/>
      <c r="M8" s="46"/>
      <c r="N8" s="46"/>
      <c r="O8" s="40"/>
      <c r="Q8" s="263" t="s">
        <v>499</v>
      </c>
      <c r="X8" s="33"/>
      <c r="Z8" s="34"/>
      <c r="AA8" s="42"/>
    </row>
    <row r="9" spans="1:27" s="41" customFormat="1" ht="45" customHeight="1" x14ac:dyDescent="0.2">
      <c r="A9" s="29"/>
      <c r="B9" s="450" t="s">
        <v>295</v>
      </c>
      <c r="C9" s="450"/>
      <c r="D9" s="360" t="str">
        <f>'01. INFORMACION GENERAL'!B8</f>
        <v>00. Plan de Acción por Dependencias</v>
      </c>
      <c r="E9" s="360"/>
      <c r="F9" s="360"/>
      <c r="G9" s="450" t="s">
        <v>292</v>
      </c>
      <c r="H9" s="450"/>
      <c r="I9" s="283" t="str">
        <f>IF(AND(L9="Subdirección de Análisis de Riesgos y Efectos de Cambio Climático"),Q8,IF(AND(L9="Subdirección para la Reducción del Riesgos y Adaptación al Cambio Climático"),Q9,IF(AND(L9="Subdirección para el Manejo de Emergencias y Desastres"),Q10,IF(AND(L9="Subdirección Corporativa y Asuntos Disciplinarios"),Q11,IF(AND(L9="Oficina de Tecnologías de la Información y las Comunicaciones "),Q12,IF(AND(L9="Oficina Asesora Jurídica"),Q13,IF(AND(L9="Oficina Asesora Planeación"),Q14,IF(AND(L9="Oficina de Comunicaciones"),Q15,IF(AND(L9="Dirección General"),Q16,"")))))))))</f>
        <v xml:space="preserve">Diana Patricia Arévalo Sánchez    </v>
      </c>
      <c r="J9" s="450" t="s">
        <v>294</v>
      </c>
      <c r="K9" s="450"/>
      <c r="L9" s="368" t="s">
        <v>42</v>
      </c>
      <c r="M9" s="368"/>
      <c r="N9" s="368"/>
      <c r="O9" s="40"/>
      <c r="Q9" s="263" t="s">
        <v>500</v>
      </c>
      <c r="X9" s="33"/>
      <c r="Z9" s="34"/>
      <c r="AA9" s="42"/>
    </row>
    <row r="10" spans="1:27" s="41" customFormat="1" ht="42.75" customHeight="1" x14ac:dyDescent="0.2">
      <c r="A10" s="29"/>
      <c r="B10" s="450" t="s">
        <v>496</v>
      </c>
      <c r="C10" s="450"/>
      <c r="D10" s="463" t="str">
        <f>'01. INFORMACION GENERAL'!F8</f>
        <v>1 de Enero al 31 de Diciembre de 2018</v>
      </c>
      <c r="E10" s="463"/>
      <c r="F10" s="463"/>
      <c r="G10" s="450" t="s">
        <v>497</v>
      </c>
      <c r="H10" s="450"/>
      <c r="I10" s="292">
        <f>'03. EJECUCIÓN DE RECURSOS'!I9</f>
        <v>47</v>
      </c>
      <c r="J10" s="450"/>
      <c r="K10" s="450"/>
      <c r="L10" s="451"/>
      <c r="M10" s="451"/>
      <c r="N10" s="451"/>
      <c r="O10" s="40"/>
      <c r="Q10" s="263" t="s">
        <v>501</v>
      </c>
      <c r="X10" s="33"/>
      <c r="Z10" s="34"/>
      <c r="AA10" s="42"/>
    </row>
    <row r="11" spans="1:27" s="41" customFormat="1" ht="10.5" customHeight="1" x14ac:dyDescent="0.2">
      <c r="A11" s="29"/>
      <c r="B11" s="61"/>
      <c r="C11" s="61"/>
      <c r="D11" s="61"/>
      <c r="E11" s="61"/>
      <c r="F11" s="61"/>
      <c r="G11" s="61"/>
      <c r="H11" s="61"/>
      <c r="I11" s="61"/>
      <c r="J11" s="61"/>
      <c r="K11" s="61"/>
      <c r="L11" s="61"/>
      <c r="M11" s="61"/>
      <c r="N11" s="61"/>
      <c r="O11" s="40"/>
      <c r="Q11" s="263" t="s">
        <v>502</v>
      </c>
      <c r="X11" s="33"/>
      <c r="Z11" s="34"/>
      <c r="AA11" s="42"/>
    </row>
    <row r="12" spans="1:27" s="41" customFormat="1" ht="18" x14ac:dyDescent="0.2">
      <c r="A12" s="29"/>
      <c r="B12" s="364" t="s">
        <v>400</v>
      </c>
      <c r="C12" s="364"/>
      <c r="D12" s="364"/>
      <c r="E12" s="364"/>
      <c r="F12" s="364"/>
      <c r="G12" s="364"/>
      <c r="H12" s="364"/>
      <c r="I12" s="364"/>
      <c r="J12" s="39"/>
      <c r="K12" s="39"/>
      <c r="L12" s="39"/>
      <c r="M12" s="39"/>
      <c r="N12" s="39"/>
      <c r="O12" s="40"/>
      <c r="Q12" s="263" t="s">
        <v>503</v>
      </c>
      <c r="X12" s="33"/>
      <c r="Z12" s="34"/>
      <c r="AA12" s="42"/>
    </row>
    <row r="13" spans="1:27" s="41" customFormat="1" ht="8.25" customHeight="1" x14ac:dyDescent="0.2">
      <c r="A13" s="29"/>
      <c r="B13" s="43"/>
      <c r="C13" s="43"/>
      <c r="D13" s="43"/>
      <c r="E13" s="43"/>
      <c r="F13" s="43"/>
      <c r="G13" s="43"/>
      <c r="H13" s="43"/>
      <c r="I13" s="43"/>
      <c r="J13" s="44"/>
      <c r="K13" s="44"/>
      <c r="L13" s="44"/>
      <c r="M13" s="44"/>
      <c r="N13" s="44"/>
      <c r="O13" s="40"/>
      <c r="Q13" s="263" t="s">
        <v>504</v>
      </c>
      <c r="X13" s="33"/>
      <c r="Z13" s="34"/>
      <c r="AA13" s="42"/>
    </row>
    <row r="14" spans="1:27" s="41" customFormat="1" ht="69" customHeight="1" x14ac:dyDescent="0.2">
      <c r="A14" s="29"/>
      <c r="B14" s="207" t="s">
        <v>362</v>
      </c>
      <c r="C14" s="207" t="s">
        <v>368</v>
      </c>
      <c r="D14" s="207" t="s">
        <v>363</v>
      </c>
      <c r="E14" s="207" t="s">
        <v>374</v>
      </c>
      <c r="F14" s="207" t="s">
        <v>375</v>
      </c>
      <c r="G14" s="462" t="s">
        <v>367</v>
      </c>
      <c r="H14" s="462"/>
      <c r="I14" s="462"/>
      <c r="J14" s="213" t="s">
        <v>388</v>
      </c>
      <c r="K14" s="208"/>
      <c r="L14" s="212" t="s">
        <v>369</v>
      </c>
      <c r="M14" s="212" t="s">
        <v>373</v>
      </c>
      <c r="N14" s="212" t="s">
        <v>370</v>
      </c>
      <c r="O14" s="40"/>
      <c r="Q14" s="263" t="s">
        <v>498</v>
      </c>
      <c r="X14" s="33"/>
      <c r="Z14" s="34"/>
      <c r="AA14" s="42"/>
    </row>
    <row r="15" spans="1:27" s="41" customFormat="1" ht="82.5" customHeight="1" x14ac:dyDescent="0.2">
      <c r="A15" s="29"/>
      <c r="B15" s="196">
        <v>1</v>
      </c>
      <c r="C15" s="206"/>
      <c r="D15" s="196"/>
      <c r="E15" s="196"/>
      <c r="F15" s="196"/>
      <c r="G15" s="368"/>
      <c r="H15" s="368"/>
      <c r="I15" s="368"/>
      <c r="J15" s="196"/>
      <c r="K15" s="209"/>
      <c r="L15" s="196"/>
      <c r="M15" s="214"/>
      <c r="N15" s="206"/>
      <c r="O15" s="40"/>
      <c r="Q15" s="263" t="s">
        <v>505</v>
      </c>
      <c r="X15" s="33"/>
      <c r="Z15" s="34"/>
      <c r="AA15" s="42"/>
    </row>
    <row r="16" spans="1:27" s="41" customFormat="1" ht="82.5" customHeight="1" x14ac:dyDescent="0.2">
      <c r="A16" s="29"/>
      <c r="B16" s="196">
        <v>2</v>
      </c>
      <c r="C16" s="206"/>
      <c r="D16" s="196"/>
      <c r="E16" s="196"/>
      <c r="F16" s="196"/>
      <c r="G16" s="368"/>
      <c r="H16" s="368"/>
      <c r="I16" s="368"/>
      <c r="J16" s="196"/>
      <c r="K16" s="209"/>
      <c r="L16" s="196"/>
      <c r="M16" s="214"/>
      <c r="N16" s="206"/>
      <c r="O16" s="40"/>
      <c r="Q16" s="263" t="s">
        <v>506</v>
      </c>
      <c r="X16" s="33"/>
      <c r="Z16" s="34"/>
      <c r="AA16" s="42"/>
    </row>
    <row r="17" spans="1:28" s="41" customFormat="1" ht="82.5" customHeight="1" x14ac:dyDescent="0.2">
      <c r="A17" s="29"/>
      <c r="B17" s="196">
        <v>3</v>
      </c>
      <c r="C17" s="206"/>
      <c r="D17" s="196"/>
      <c r="E17" s="196"/>
      <c r="F17" s="196"/>
      <c r="G17" s="368"/>
      <c r="H17" s="368"/>
      <c r="I17" s="368"/>
      <c r="J17" s="196"/>
      <c r="K17" s="209"/>
      <c r="L17" s="196"/>
      <c r="M17" s="214"/>
      <c r="N17" s="206"/>
      <c r="O17" s="40"/>
      <c r="X17" s="33"/>
      <c r="Z17" s="34"/>
      <c r="AA17" s="42"/>
    </row>
    <row r="18" spans="1:28" s="41" customFormat="1" ht="82.5" customHeight="1" x14ac:dyDescent="0.2">
      <c r="A18" s="29"/>
      <c r="B18" s="196">
        <v>4</v>
      </c>
      <c r="C18" s="206"/>
      <c r="D18" s="196"/>
      <c r="E18" s="196"/>
      <c r="F18" s="196"/>
      <c r="G18" s="192"/>
      <c r="H18" s="192"/>
      <c r="I18" s="192"/>
      <c r="J18" s="56"/>
      <c r="K18" s="210"/>
      <c r="L18" s="56"/>
      <c r="M18" s="56"/>
      <c r="N18" s="56"/>
      <c r="O18" s="40"/>
      <c r="X18" s="33"/>
      <c r="Z18" s="34"/>
      <c r="AA18" s="42"/>
    </row>
    <row r="19" spans="1:28" s="41" customFormat="1" ht="82.5" customHeight="1" x14ac:dyDescent="0.2">
      <c r="A19" s="29"/>
      <c r="B19" s="196">
        <v>5</v>
      </c>
      <c r="C19" s="56"/>
      <c r="D19" s="56"/>
      <c r="E19" s="56"/>
      <c r="F19" s="56"/>
      <c r="G19" s="192"/>
      <c r="H19" s="192"/>
      <c r="I19" s="192"/>
      <c r="J19" s="192"/>
      <c r="K19" s="211"/>
      <c r="L19" s="192"/>
      <c r="M19" s="192"/>
      <c r="N19" s="192"/>
      <c r="O19" s="40"/>
      <c r="X19" s="33"/>
      <c r="Z19" s="34"/>
      <c r="AA19" s="42"/>
    </row>
    <row r="20" spans="1:28" s="41" customFormat="1" ht="82.5" customHeight="1" x14ac:dyDescent="0.2">
      <c r="A20" s="29"/>
      <c r="B20" s="196">
        <v>6</v>
      </c>
      <c r="C20" s="56"/>
      <c r="D20" s="56"/>
      <c r="E20" s="56"/>
      <c r="F20" s="56"/>
      <c r="G20" s="192"/>
      <c r="H20" s="192"/>
      <c r="I20" s="192"/>
      <c r="J20" s="192"/>
      <c r="K20" s="211"/>
      <c r="L20" s="192"/>
      <c r="M20" s="192"/>
      <c r="N20" s="192"/>
      <c r="O20" s="40"/>
      <c r="X20" s="33"/>
      <c r="Z20" s="34"/>
      <c r="AA20" s="42"/>
    </row>
    <row r="21" spans="1:28" ht="8.25" customHeight="1" x14ac:dyDescent="0.2">
      <c r="A21" s="29"/>
      <c r="B21" s="30"/>
      <c r="C21" s="30"/>
      <c r="D21" s="30"/>
      <c r="E21" s="30"/>
      <c r="F21" s="31"/>
      <c r="G21" s="31"/>
      <c r="H21" s="31"/>
      <c r="I21" s="31"/>
      <c r="J21" s="77"/>
      <c r="L21" s="77"/>
      <c r="M21" s="77"/>
      <c r="N21" s="77"/>
      <c r="O21" s="29"/>
      <c r="Z21" s="34"/>
      <c r="AA21" s="34"/>
      <c r="AB21" s="34"/>
    </row>
    <row r="22" spans="1:28" x14ac:dyDescent="0.2">
      <c r="Z22" s="34"/>
      <c r="AA22" s="34"/>
      <c r="AB22" s="34"/>
    </row>
    <row r="23" spans="1:28" x14ac:dyDescent="0.2">
      <c r="Z23" s="34"/>
      <c r="AA23" s="34"/>
      <c r="AB23" s="34"/>
    </row>
    <row r="24" spans="1:28" x14ac:dyDescent="0.2">
      <c r="Z24" s="34"/>
      <c r="AA24" s="34"/>
      <c r="AB24" s="34"/>
    </row>
    <row r="25" spans="1:28" x14ac:dyDescent="0.2">
      <c r="Z25" s="34"/>
      <c r="AA25" s="34"/>
      <c r="AB25" s="34"/>
    </row>
    <row r="26" spans="1:28" x14ac:dyDescent="0.2">
      <c r="Z26" s="34"/>
      <c r="AA26" s="34"/>
      <c r="AB26" s="34"/>
    </row>
    <row r="27" spans="1:28" x14ac:dyDescent="0.2">
      <c r="Z27" s="34"/>
      <c r="AA27" s="34"/>
      <c r="AB27" s="34"/>
    </row>
    <row r="28" spans="1:28" x14ac:dyDescent="0.2">
      <c r="Z28" s="34"/>
      <c r="AA28" s="34"/>
      <c r="AB28" s="34"/>
    </row>
    <row r="29" spans="1:28" x14ac:dyDescent="0.2">
      <c r="Z29" s="34"/>
      <c r="AA29" s="34"/>
      <c r="AB29" s="34"/>
    </row>
    <row r="30" spans="1:28" x14ac:dyDescent="0.2">
      <c r="Z30" s="34"/>
      <c r="AA30" s="34"/>
      <c r="AB30" s="34"/>
    </row>
    <row r="31" spans="1:28" x14ac:dyDescent="0.2">
      <c r="Z31" s="34"/>
      <c r="AA31" s="34"/>
      <c r="AB31" s="34"/>
    </row>
    <row r="32" spans="1:28" x14ac:dyDescent="0.2">
      <c r="Z32" s="34"/>
      <c r="AA32" s="34"/>
      <c r="AB32" s="34"/>
    </row>
    <row r="33" spans="26:28" x14ac:dyDescent="0.2">
      <c r="Z33" s="34"/>
      <c r="AA33" s="34"/>
      <c r="AB33" s="34"/>
    </row>
    <row r="34" spans="26:28" x14ac:dyDescent="0.2">
      <c r="Z34" s="34"/>
      <c r="AA34" s="34"/>
      <c r="AB34" s="34"/>
    </row>
    <row r="35" spans="26:28" x14ac:dyDescent="0.2">
      <c r="Z35" s="34"/>
      <c r="AA35" s="34"/>
      <c r="AB35" s="34"/>
    </row>
    <row r="36" spans="26:28" x14ac:dyDescent="0.2">
      <c r="Z36" s="34"/>
      <c r="AA36" s="34"/>
      <c r="AB36" s="34"/>
    </row>
    <row r="37" spans="26:28" x14ac:dyDescent="0.2">
      <c r="Z37" s="34"/>
      <c r="AA37" s="34"/>
      <c r="AB37" s="34"/>
    </row>
    <row r="38" spans="26:28" x14ac:dyDescent="0.2">
      <c r="Z38" s="34"/>
      <c r="AA38" s="34"/>
      <c r="AB38" s="34"/>
    </row>
    <row r="39" spans="26:28" x14ac:dyDescent="0.2">
      <c r="Z39" s="34"/>
      <c r="AA39" s="34"/>
      <c r="AB39" s="34"/>
    </row>
    <row r="40" spans="26:28" x14ac:dyDescent="0.2">
      <c r="Z40" s="34"/>
      <c r="AA40" s="34"/>
      <c r="AB40" s="34"/>
    </row>
    <row r="41" spans="26:28" x14ac:dyDescent="0.2">
      <c r="Z41" s="34"/>
      <c r="AA41" s="34"/>
      <c r="AB41" s="34"/>
    </row>
    <row r="42" spans="26:28" x14ac:dyDescent="0.2">
      <c r="Z42" s="34"/>
      <c r="AA42" s="34"/>
      <c r="AB42" s="34"/>
    </row>
    <row r="43" spans="26:28" x14ac:dyDescent="0.2">
      <c r="Z43" s="34"/>
      <c r="AA43" s="34"/>
      <c r="AB43" s="34"/>
    </row>
    <row r="44" spans="26:28" x14ac:dyDescent="0.2">
      <c r="Z44" s="34"/>
      <c r="AA44" s="34"/>
      <c r="AB44" s="34"/>
    </row>
    <row r="45" spans="26:28" x14ac:dyDescent="0.2">
      <c r="Z45" s="34"/>
      <c r="AA45" s="34"/>
      <c r="AB45" s="34"/>
    </row>
    <row r="46" spans="26:28" x14ac:dyDescent="0.2">
      <c r="AA46" s="34"/>
      <c r="AB46" s="34"/>
    </row>
    <row r="47" spans="26:28" x14ac:dyDescent="0.2">
      <c r="AA47" s="34"/>
      <c r="AB47" s="34"/>
    </row>
    <row r="48" spans="26:28" x14ac:dyDescent="0.2">
      <c r="AA48" s="34"/>
      <c r="AB48" s="34"/>
    </row>
    <row r="49" spans="27:28" x14ac:dyDescent="0.2">
      <c r="AA49" s="34"/>
      <c r="AB49" s="34"/>
    </row>
    <row r="50" spans="27:28" x14ac:dyDescent="0.2">
      <c r="AA50" s="34"/>
      <c r="AB50" s="34"/>
    </row>
    <row r="51" spans="27:28" x14ac:dyDescent="0.2">
      <c r="AA51" s="34"/>
      <c r="AB51" s="34"/>
    </row>
    <row r="52" spans="27:28" x14ac:dyDescent="0.2">
      <c r="AA52" s="34"/>
      <c r="AB52" s="34"/>
    </row>
    <row r="53" spans="27:28" x14ac:dyDescent="0.2">
      <c r="AA53" s="34"/>
      <c r="AB53" s="34"/>
    </row>
    <row r="54" spans="27:28" x14ac:dyDescent="0.2">
      <c r="AA54" s="34"/>
      <c r="AB54" s="34"/>
    </row>
    <row r="55" spans="27:28" x14ac:dyDescent="0.2">
      <c r="AA55" s="34"/>
      <c r="AB55" s="34"/>
    </row>
    <row r="56" spans="27:28" x14ac:dyDescent="0.2">
      <c r="AA56" s="34"/>
      <c r="AB56" s="34"/>
    </row>
    <row r="57" spans="27:28" x14ac:dyDescent="0.2">
      <c r="AA57" s="34"/>
      <c r="AB57" s="34"/>
    </row>
    <row r="58" spans="27:28" x14ac:dyDescent="0.2">
      <c r="AA58" s="34"/>
      <c r="AB58" s="34"/>
    </row>
    <row r="59" spans="27:28" x14ac:dyDescent="0.2">
      <c r="AA59" s="34"/>
      <c r="AB59" s="34"/>
    </row>
    <row r="60" spans="27:28" x14ac:dyDescent="0.2">
      <c r="AA60" s="34"/>
      <c r="AB60" s="34"/>
    </row>
    <row r="61" spans="27:28" x14ac:dyDescent="0.2">
      <c r="AA61" s="34"/>
      <c r="AB61" s="34"/>
    </row>
    <row r="62" spans="27:28" x14ac:dyDescent="0.2">
      <c r="AA62" s="34"/>
      <c r="AB62" s="34"/>
    </row>
    <row r="63" spans="27:28" x14ac:dyDescent="0.2">
      <c r="AA63" s="34"/>
      <c r="AB63" s="34"/>
    </row>
    <row r="64" spans="27: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B69" s="34"/>
    </row>
    <row r="70" spans="27:28" x14ac:dyDescent="0.2">
      <c r="AB70" s="34"/>
    </row>
    <row r="71" spans="27:28" x14ac:dyDescent="0.2">
      <c r="AB71" s="34"/>
    </row>
    <row r="72" spans="27:28" x14ac:dyDescent="0.2">
      <c r="AB72" s="34"/>
    </row>
    <row r="73" spans="27:28" x14ac:dyDescent="0.2">
      <c r="AB73" s="34"/>
    </row>
    <row r="74" spans="27:28" x14ac:dyDescent="0.2">
      <c r="AB74" s="34"/>
    </row>
    <row r="75" spans="27:28" x14ac:dyDescent="0.2">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sheetData>
  <sheetProtection password="CCE3" sheet="1" objects="1" scenarios="1"/>
  <autoFilter ref="B14:J15">
    <filterColumn colId="5" showButton="0"/>
    <filterColumn colId="6" showButton="0"/>
  </autoFilter>
  <dataConsolidate/>
  <mergeCells count="18">
    <mergeCell ref="D10:F10"/>
    <mergeCell ref="G10:H10"/>
    <mergeCell ref="G17:I17"/>
    <mergeCell ref="B12:I12"/>
    <mergeCell ref="G14:I14"/>
    <mergeCell ref="G15:I15"/>
    <mergeCell ref="D2:L3"/>
    <mergeCell ref="D4:L4"/>
    <mergeCell ref="B7:I7"/>
    <mergeCell ref="B9:C9"/>
    <mergeCell ref="G16:I16"/>
    <mergeCell ref="L9:N9"/>
    <mergeCell ref="L10:N10"/>
    <mergeCell ref="J10:K10"/>
    <mergeCell ref="B10:C10"/>
    <mergeCell ref="J9:K9"/>
    <mergeCell ref="G9:H9"/>
    <mergeCell ref="D9:F9"/>
  </mergeCells>
  <dataValidations count="1">
    <dataValidation type="list" allowBlank="1" showInputMessage="1" showErrorMessage="1" sqref="K15:K17">
      <formula1>$B$334:$B$336</formula1>
    </dataValidation>
  </dataValidations>
  <printOptions horizontalCentered="1" verticalCentered="1"/>
  <pageMargins left="0.39370078740157483" right="0.39370078740157483" top="0.39370078740157483" bottom="0.39370078740157483" header="0.31496062992125984" footer="0.31496062992125984"/>
  <pageSetup paperSize="14" scale="64" orientation="landscape" horizontalDpi="4294967294" verticalDpi="4294967294" r:id="rId1"/>
  <headerFooter alignWithMargins="0"/>
  <ignoredErrors>
    <ignoredError sqref="D9:D10 I9"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'base de datos'!$B$297:$B$304</xm:f>
          </x14:formula1>
          <xm:sqref>F15:F17</xm:sqref>
        </x14:dataValidation>
        <x14:dataValidation type="list" allowBlank="1" showInputMessage="1" showErrorMessage="1">
          <x14:formula1>
            <xm:f>'base de datos'!$B$306:$B$308</xm:f>
          </x14:formula1>
          <xm:sqref>D18:E18</xm:sqref>
        </x14:dataValidation>
        <x14:dataValidation type="list" allowBlank="1" showInputMessage="1" showErrorMessage="1">
          <x14:formula1>
            <xm:f>'base de datos'!$B$314:$B$315</xm:f>
          </x14:formula1>
          <xm:sqref>L15:L17</xm:sqref>
        </x14:dataValidation>
        <x14:dataValidation type="list" allowBlank="1" showInputMessage="1" showErrorMessage="1">
          <x14:formula1>
            <xm:f>'base de datos'!$B$306:$B$312</xm:f>
          </x14:formula1>
          <xm:sqref>E15:E17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59</vt:i4>
      </vt:variant>
    </vt:vector>
  </HeadingPairs>
  <TitlesOfParts>
    <vt:vector size="65" baseType="lpstr">
      <vt:lpstr>base de datos</vt:lpstr>
      <vt:lpstr>INSTRUCTIVO</vt:lpstr>
      <vt:lpstr>01. INFORMACION GENERAL</vt:lpstr>
      <vt:lpstr>02. PLAN DE ACCION </vt:lpstr>
      <vt:lpstr>03. EJECUCIÓN DE RECURSOS</vt:lpstr>
      <vt:lpstr>04. CONTROL DE CAMBIOS</vt:lpstr>
      <vt:lpstr>_01_Desarrollar_e_implementar_100__de_la__Estrategia_Distrital_de_Respuesta_a_Emergencias</vt:lpstr>
      <vt:lpstr>'01. INFORMACION GENERAL'!Área_de_impresión</vt:lpstr>
      <vt:lpstr>'02. PLAN DE ACCION '!Área_de_impresión</vt:lpstr>
      <vt:lpstr>'03. EJECUCIÓN DE RECURSOS'!Área_de_impresión</vt:lpstr>
      <vt:lpstr>'04. CONTROL DE CAMBIOS'!Área_de_impresión</vt:lpstr>
      <vt:lpstr>INSTRUCTIVO!Área_de_impresión</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'01. INFORMACION GENERAL'!Títulos_a_imprimir</vt:lpstr>
      <vt:lpstr>'02. PLAN DE ACCION '!Títulos_a_imprimir</vt:lpstr>
      <vt:lpstr>'03. EJECUCIÓN DE RECURSOS'!Títulos_a_imprimir</vt:lpstr>
      <vt:lpstr>'04. CONTROL DE CAMBIOS'!Títulos_a_imprimir</vt:lpstr>
      <vt:lpstr>INSTRUCTIVO!Títulos_a_imprimir</vt:lpstr>
      <vt:lpstr>Tranformación_cultural_para_enfentar_los_riesgos_y_los_nuevos_retos_del_cambio_climatico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Victoria Eugenia Ayerbe Torres</cp:lastModifiedBy>
  <cp:lastPrinted>2018-11-14T14:13:17Z</cp:lastPrinted>
  <dcterms:created xsi:type="dcterms:W3CDTF">2016-06-16T13:03:17Z</dcterms:created>
  <dcterms:modified xsi:type="dcterms:W3CDTF">2019-01-23T14:45:24Z</dcterms:modified>
</cp:coreProperties>
</file>